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HRVATSKA OBRTNIČKA KOMORA\Dokumenti\Tekuća problematika\Otvaranje obrta\"/>
    </mc:Choice>
  </mc:AlternateContent>
  <xr:revisionPtr revIDLastSave="0" documentId="8_{C87AE7B9-1CFD-4D7C-9EA3-7A87AB6991C8}" xr6:coauthVersionLast="47" xr6:coauthVersionMax="47" xr10:uidLastSave="{00000000-0000-0000-0000-000000000000}"/>
  <bookViews>
    <workbookView xWindow="-120" yWindow="-120" windowWidth="24240" windowHeight="13140" xr2:uid="{18809EB0-E121-4E43-A9CF-4BDEC47D486B}"/>
  </bookViews>
  <sheets>
    <sheet name="prvo unesite podatke" sheetId="2" r:id="rId1"/>
    <sheet name="PO SD jedan vlasnik" sheetId="6" r:id="rId2"/>
    <sheet name="PO SD Z" sheetId="3" r:id="rId3"/>
    <sheet name="PO SD nositelj obrta" sheetId="1" r:id="rId4"/>
    <sheet name="PO SD ortak br. 1" sheetId="4" r:id="rId5"/>
    <sheet name="PO SD ortak br. 2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23" i="2"/>
  <c r="J17" i="1" l="1"/>
  <c r="J17" i="6"/>
  <c r="I17" i="6" s="1"/>
  <c r="I22" i="5"/>
  <c r="J18" i="5"/>
  <c r="I17" i="1" l="1"/>
  <c r="I26" i="6"/>
  <c r="F12" i="1"/>
  <c r="E12" i="1"/>
  <c r="D12" i="1"/>
  <c r="C12" i="1"/>
  <c r="A12" i="1"/>
  <c r="B12" i="1"/>
  <c r="I24" i="5" l="1"/>
  <c r="I24" i="4"/>
  <c r="I24" i="1"/>
  <c r="I24" i="6"/>
  <c r="F3" i="3" l="1"/>
  <c r="H3" i="3"/>
  <c r="D12" i="6" l="1"/>
  <c r="B28" i="6"/>
  <c r="D16" i="6"/>
  <c r="A16" i="6"/>
  <c r="C12" i="6"/>
  <c r="B12" i="6"/>
  <c r="A12" i="6"/>
  <c r="D9" i="6"/>
  <c r="D8" i="6"/>
  <c r="G6" i="6"/>
  <c r="D6" i="6"/>
  <c r="A6" i="6"/>
  <c r="G16" i="6" l="1"/>
  <c r="B25" i="3"/>
  <c r="G6" i="5"/>
  <c r="D6" i="5"/>
  <c r="B28" i="5"/>
  <c r="G16" i="5"/>
  <c r="D12" i="5"/>
  <c r="C12" i="5"/>
  <c r="B12" i="5"/>
  <c r="A12" i="5"/>
  <c r="D9" i="5"/>
  <c r="D8" i="5"/>
  <c r="J18" i="4"/>
  <c r="G16" i="4"/>
  <c r="B12" i="4"/>
  <c r="A12" i="4"/>
  <c r="G6" i="4"/>
  <c r="D6" i="4"/>
  <c r="A6" i="4"/>
  <c r="B28" i="4"/>
  <c r="D12" i="4"/>
  <c r="C12" i="4"/>
  <c r="D9" i="4"/>
  <c r="D8" i="4"/>
  <c r="B28" i="1"/>
  <c r="G21" i="3"/>
  <c r="G20" i="3"/>
  <c r="E21" i="3"/>
  <c r="A21" i="3"/>
  <c r="E20" i="3"/>
  <c r="A20" i="3"/>
  <c r="G19" i="3"/>
  <c r="E19" i="3"/>
  <c r="A19" i="3"/>
  <c r="J15" i="3"/>
  <c r="I15" i="3" s="1"/>
  <c r="E14" i="3"/>
  <c r="A14" i="3"/>
  <c r="G10" i="3"/>
  <c r="J9" i="3"/>
  <c r="G9" i="3"/>
  <c r="G7" i="3"/>
  <c r="G6" i="3"/>
  <c r="G5" i="3"/>
  <c r="J21" i="3" l="1"/>
  <c r="I18" i="5" s="1"/>
  <c r="I19" i="5" s="1"/>
  <c r="J18" i="1"/>
  <c r="J18" i="6"/>
  <c r="I14" i="3"/>
  <c r="H20" i="3" s="1"/>
  <c r="D16" i="1"/>
  <c r="A16" i="1"/>
  <c r="D9" i="1"/>
  <c r="D8" i="1"/>
  <c r="G6" i="1"/>
  <c r="A6" i="1"/>
  <c r="D6" i="1"/>
  <c r="I26" i="5" l="1"/>
  <c r="I21" i="5"/>
  <c r="I23" i="5" s="1"/>
  <c r="H21" i="3"/>
  <c r="H19" i="3"/>
  <c r="J19" i="3"/>
  <c r="J20" i="3"/>
  <c r="I18" i="4" s="1"/>
  <c r="I19" i="4" s="1"/>
  <c r="G16" i="1"/>
  <c r="I26" i="4" l="1"/>
  <c r="I21" i="4"/>
  <c r="I18" i="1"/>
  <c r="I19" i="6"/>
  <c r="I21" i="6" s="1"/>
  <c r="I19" i="1" l="1"/>
  <c r="I21" i="1" s="1"/>
  <c r="I25" i="5"/>
  <c r="I26" i="1" l="1"/>
  <c r="I22" i="4"/>
  <c r="I23" i="4" s="1"/>
  <c r="I25" i="4" l="1"/>
  <c r="I22" i="6"/>
  <c r="I23" i="6" s="1"/>
  <c r="I22" i="1"/>
  <c r="I23" i="1" s="1"/>
  <c r="I25" i="6" l="1"/>
  <c r="I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Dudy</author>
  </authors>
  <commentList>
    <comment ref="C5" authorId="0" shapeId="0" xr:uid="{E10ABBD5-AB3D-473B-97C5-0456AB3206B0}">
      <text>
        <r>
          <rPr>
            <sz val="9"/>
            <color rgb="FF000000"/>
            <rFont val="Segoe UI"/>
            <family val="2"/>
            <charset val="238"/>
          </rPr>
          <t xml:space="preserve">
</t>
        </r>
        <r>
          <rPr>
            <sz val="9"/>
            <color rgb="FF000000"/>
            <rFont val="Segoe UI"/>
            <family val="2"/>
            <charset val="238"/>
          </rPr>
          <t>UNESITE POSTOTAK PREMA ORTAČKOM UGOVORU UKOLIKO IMATE ORTAČKI OBRT</t>
        </r>
      </text>
    </comment>
    <comment ref="B15" authorId="0" shapeId="0" xr:uid="{F29CD95F-79B7-46D6-9CEE-8261A2224A86}">
      <text>
        <r>
          <rPr>
            <b/>
            <sz val="9"/>
            <color rgb="FF000000"/>
            <rFont val="Segoe UI"/>
            <family val="2"/>
            <charset val="238"/>
          </rPr>
          <t xml:space="preserve">unesite početni datum obavljanja djelatnosti U FORMI
</t>
        </r>
        <r>
          <rPr>
            <b/>
            <sz val="9"/>
            <color rgb="FF000000"/>
            <rFont val="Segoe UI"/>
            <family val="2"/>
            <charset val="238"/>
          </rPr>
          <t xml:space="preserve">DAN.MJESEC.GODINA.
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</text>
    </comment>
    <comment ref="C15" authorId="0" shapeId="0" xr:uid="{6AC512CC-8402-4005-A578-F75BBD8F726B}">
      <text>
        <r>
          <rPr>
            <b/>
            <sz val="9"/>
            <color rgb="FF000000"/>
            <rFont val="Segoe UI"/>
            <family val="2"/>
            <charset val="238"/>
          </rPr>
          <t>unesite završni datum obavljanja djelatnosti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</text>
    </comment>
    <comment ref="D15" authorId="0" shapeId="0" xr:uid="{A9505714-D6FE-4BE5-B3AF-288B221C5E87}">
      <text>
        <r>
          <rPr>
            <sz val="9"/>
            <color indexed="81"/>
            <rFont val="Segoe UI"/>
            <family val="2"/>
            <charset val="238"/>
          </rPr>
          <t xml:space="preserve">IZRAČUNAJTE I UNESITE BROJ MJESECI PREMA NIŽOJ UPUTI
</t>
        </r>
      </text>
    </comment>
    <comment ref="E15" authorId="0" shapeId="0" xr:uid="{0938FA3B-406C-4677-94CD-C5CEA770725A}">
      <text>
        <r>
          <rPr>
            <sz val="9"/>
            <color indexed="81"/>
            <rFont val="Segoe UI"/>
            <family val="2"/>
            <charset val="238"/>
          </rPr>
          <t>unesite početak obavljanja djelatnosti ako ste obrt zatvorili tijekom godine pa ga naknadno otvorili ponovno</t>
        </r>
      </text>
    </comment>
    <comment ref="F15" authorId="0" shapeId="0" xr:uid="{6B487462-95FE-4A6E-B116-5555255ED690}">
      <text>
        <r>
          <rPr>
            <sz val="9"/>
            <color indexed="81"/>
            <rFont val="Segoe UI"/>
            <family val="2"/>
            <charset val="238"/>
          </rPr>
          <t>unesite završni datum drugog razdoblja poslovanja obrta</t>
        </r>
      </text>
    </comment>
    <comment ref="G15" authorId="0" shapeId="0" xr:uid="{5A1D723B-0C9A-44DF-8D81-24B2ED18460F}">
      <text>
        <r>
          <rPr>
            <b/>
            <sz val="9"/>
            <color indexed="81"/>
            <rFont val="Segoe UI"/>
            <family val="2"/>
            <charset val="238"/>
          </rPr>
          <t xml:space="preserve">UNESITE BROJ MJESECI PREMA UPUTI
</t>
        </r>
      </text>
    </comment>
  </commentList>
</comments>
</file>

<file path=xl/sharedStrings.xml><?xml version="1.0" encoding="utf-8"?>
<sst xmlns="http://schemas.openxmlformats.org/spreadsheetml/2006/main" count="247" uniqueCount="99">
  <si>
    <t>OBRAZAC PO-SD</t>
  </si>
  <si>
    <t>I. PODACI O POREZNOM OBVEZNIKU</t>
  </si>
  <si>
    <t>OIB</t>
  </si>
  <si>
    <t>IME I PREZIME</t>
  </si>
  <si>
    <t>ADRESA PREBIVALIŠTA/UOBIČAJENOG BORAVIŠTA</t>
  </si>
  <si>
    <t>II PODACI O DJELATNOSTI</t>
  </si>
  <si>
    <t>1. NAZIV I VRSTA DJELATNOSTI</t>
  </si>
  <si>
    <t>2. ADRESA OBAVLJANJA DJELATNOSTI</t>
  </si>
  <si>
    <t>3. GRAD VUKOVAR I POTPOMOGNUTA PODRUČJA JEDINICA LOKALNE SAMOUPRAVE I. SKUPINE I OTOCI I. SKUPINE</t>
  </si>
  <si>
    <t>DA</t>
  </si>
  <si>
    <t>NE</t>
  </si>
  <si>
    <t>4. RAZDOBLJE OBAVLJANJA DJELATNOSTI</t>
  </si>
  <si>
    <t>OD</t>
  </si>
  <si>
    <t>DO</t>
  </si>
  <si>
    <t>III. PODACI O OSTVARENIM PRIMICIMA OD POJEDINAČNE DJELATNOSTI</t>
  </si>
  <si>
    <t>PRIMICI NAPLAĆENI U GOTOVINI</t>
  </si>
  <si>
    <t>PRIMICI NAPLAĆENI BEZGOTOVINSKIM PUTEM</t>
  </si>
  <si>
    <t>UKUPNO NAPLAĆENI PRIMICI</t>
  </si>
  <si>
    <t>3(1+2)</t>
  </si>
  <si>
    <t>IV. GODIŠNJI PAUŠALNI DOHODAK OD POJEDINAČNE DJELATNOSTI/BROJ MJESECI OBAVLJANJA DJELATNOSTI</t>
  </si>
  <si>
    <t>V. GODIŠNJI PAUŠALNI DOHODAK OD ZAJEDNIČKE DJELATNOSTI/BROJ MJESECI OBAVLJANJA DJELATNOSTI</t>
  </si>
  <si>
    <t>VI. UKUPNI GODIŠNJI PAUŠALNI DOHODAK</t>
  </si>
  <si>
    <t>1.</t>
  </si>
  <si>
    <t>2.</t>
  </si>
  <si>
    <t>3.</t>
  </si>
  <si>
    <t>4.</t>
  </si>
  <si>
    <t>5.</t>
  </si>
  <si>
    <t>6.</t>
  </si>
  <si>
    <t>POTPIS POREZNOG OBVEZNIKA</t>
  </si>
  <si>
    <t>___________________________</t>
  </si>
  <si>
    <t>IZNOS OBVEZE PAUŠALNOG POREZA NA DOHODAK</t>
  </si>
  <si>
    <t>UMANJENJE PAUŠALNOG POREZA NA DOHODAK ZA PODRUČJE GRADA VUKOVARA I POTPOMOGNUTIH PODRUČJA JEDINICA LOKALNE SAMOUPRAVE I. SKUPINE I OTOCI I. SKUPINE</t>
  </si>
  <si>
    <t>RAZLIKA ZA UPLATU/POVRAT</t>
  </si>
  <si>
    <t>NADNEVAK:</t>
  </si>
  <si>
    <t>OIB NOSITELJA OBRTA</t>
  </si>
  <si>
    <t>OIB ORTAKA BR. 1</t>
  </si>
  <si>
    <t>OIB ORTAKA BR. 2</t>
  </si>
  <si>
    <t>RAZDOBLJE OBAVLJANJA DJELATNOSTI</t>
  </si>
  <si>
    <t>PRIMICI NAPLAĆENI BEZGOTOVINSKI (žiro račun, kompenzacija, cesija i sl.)</t>
  </si>
  <si>
    <t>ADRESA PREBIVALIŠTA NOSITELJA OBRTA (adresa, grad)</t>
  </si>
  <si>
    <t>ADRESA PREBIVALIŠTA ORTAKA BR. 1 (adresa, grad)</t>
  </si>
  <si>
    <t>ADRESA PREBIVALIŠTA ORTAKA BR. 2 (adresa, grad)</t>
  </si>
  <si>
    <t>ADRESA OBRTA (adresa, grad)</t>
  </si>
  <si>
    <t>OBRAZAC PO-SD Z</t>
  </si>
  <si>
    <t>I. PODACI O POREZNOM OBVEZNIKU NOSITELJU U ZAJEDNIČKOJ DJELATNOSTI</t>
  </si>
  <si>
    <t>II. PODACI O ZAJEDNIČKOJ DJELATNOSTI</t>
  </si>
  <si>
    <t>Naziv djelatnosti/Matični broj djelatnosti (MBS)</t>
  </si>
  <si>
    <t>Adresa djelatnosti</t>
  </si>
  <si>
    <t>III. PODACI O OSTVARENIM PRIMICIMA I GODIŠNJEM PAUŠALNOM DOHOTKU</t>
  </si>
  <si>
    <t>IV. GODIŠNJI PAUŠALNI DOHODAK/BROJ MJESECI OBAVLJANJA DJELATNOSTI</t>
  </si>
  <si>
    <t>V. PODACI O SUPODUZETNICIMA, UDJELIMA U ZAJEDNIČKOJ DJELATNOSTI, PRIMICIMA I IZNOSU PAUŠALNOG DOHOTKA</t>
  </si>
  <si>
    <t xml:space="preserve">Nadnevak </t>
  </si>
  <si>
    <t>UDIO U DJELATNOSTI</t>
  </si>
  <si>
    <t>PRIMITAK</t>
  </si>
  <si>
    <t>IZNOS PAUŠALNOG DOHOTKA</t>
  </si>
  <si>
    <t>5 (IV*V.3)</t>
  </si>
  <si>
    <t>Matični broj obrta (MBS)</t>
  </si>
  <si>
    <t>PRIMICI NAPLAĆENI BEZGOTOVINSKI</t>
  </si>
  <si>
    <t>3 (1+2)</t>
  </si>
  <si>
    <t>U RAZDOBLJU ZAJEDNIČKOG OBAVLJANJA OBRTA PRIMICI NAPLAĆENI GOTOVINOM</t>
  </si>
  <si>
    <t>U RAZDOBLJU ZAJEDNIČKOG OBAVLJANJA OBRTA PRIMICI NAPLAĆENI BEZGOTOVINSKI</t>
  </si>
  <si>
    <t>RAZDOBLJE ORTAŠTVA SA ORTAKOM BR. 1</t>
  </si>
  <si>
    <t>RAZDOBLJE ORTAŠTVA SA ORTAKOM BR. 2</t>
  </si>
  <si>
    <t>IME I PREZIME NOSITELJA OBRTA/udio u djelatnosti ako je ortački obrt</t>
  </si>
  <si>
    <t>IME I PREZIME ORTAKA BR. 1 / udio u djelatnosti</t>
  </si>
  <si>
    <t>IME I PREZIME ORTAKA BR. 2 / udio u djelatnosti</t>
  </si>
  <si>
    <t>Datum podnošenja obrasca</t>
  </si>
  <si>
    <t>potpis poreznog obveznika</t>
  </si>
  <si>
    <t>________________________</t>
  </si>
  <si>
    <t>='unesite podatke'!B4</t>
  </si>
  <si>
    <t>UNESITE PODATKE samo u plava polja</t>
  </si>
  <si>
    <t>Kako se računa broj mjeseci:</t>
  </si>
  <si>
    <t>POČETNI DATUM</t>
  </si>
  <si>
    <t>ZAVRŠNI DATUM</t>
  </si>
  <si>
    <t>BROJ MJESECI</t>
  </si>
  <si>
    <t>POPUNITE AKO OBRT NEMA ORTAKA:</t>
  </si>
  <si>
    <t>POPUNITE AKO OBRT IMA ORTAKE</t>
  </si>
  <si>
    <t xml:space="preserve">DJELATNOSTI </t>
  </si>
  <si>
    <t>GODINI</t>
  </si>
  <si>
    <t xml:space="preserve">IZVJEŠĆE NOSITELJA O PAUŠALNOM DOHOTKU OD ZAJEDNIČKE SAMOSTALNE DJELATNOSTI I SUPODUZETNICIMA U ZAJEDNIČKOJ </t>
  </si>
  <si>
    <t>uplaćena akontacija poreza</t>
  </si>
  <si>
    <t>NAZIV OBRTA I VRSTA DJELATNOSTI</t>
  </si>
  <si>
    <t>BROJ MJESECI obavljanja djelatnosti</t>
  </si>
  <si>
    <t>pravo na umanjenje</t>
  </si>
  <si>
    <t>Pravo na umanjenje odnosi se na čl. 5. Pravilnika o paušalnom oporezivanju samostalnih djelatnosti - porezni obveznici koji samostalne djelatnosti obavljaju na području Grada Vukovara, na potpomognutim područjima I. skupine i na otocima I. skupine plaćaju godišnji paušalni porez u visini 25% godišnjeg paušalnog poreza.</t>
  </si>
  <si>
    <t>IZNOS MJESEČNOG PAUŠALNOG POREZA NA DOHODAK</t>
  </si>
  <si>
    <t>UKUPNO UPLAĆENI PAUŠALNI POREZ NA DOHODAK</t>
  </si>
  <si>
    <t>iznosi u eurima i centima</t>
  </si>
  <si>
    <t>VII. OBRAČUN PAUŠALNOG POREZA NA DOHODAK</t>
  </si>
  <si>
    <t>UKUPNA OBVEZA PAUŠALNOG POREZA NA DOHODAK NAKON UMANJENJA</t>
  </si>
  <si>
    <t xml:space="preserve">VII. OBRAČUN PAUŠALNOG POREZA NA DOHODAK </t>
  </si>
  <si>
    <t>01.01.2025.</t>
  </si>
  <si>
    <t>31.12.2025.</t>
  </si>
  <si>
    <t>15.01.2026.</t>
  </si>
  <si>
    <t>za iznos primitaka iznad 60.000,00 eur, potrebno je predati obrazac DOH</t>
  </si>
  <si>
    <t xml:space="preserve">za iznos primitaka iznad 60.000,00 eur, potrebno je predati obrazac DOH </t>
  </si>
  <si>
    <r>
      <t xml:space="preserve">U razdoblje obavljanja djelatnosti ubraja se </t>
    </r>
    <r>
      <rPr>
        <b/>
        <sz val="11"/>
        <color theme="1"/>
        <rFont val="Calibri"/>
        <family val="2"/>
        <charset val="238"/>
        <scheme val="minor"/>
      </rPr>
      <t>svaki puni mjesec i zadnji mjesec obavljanja djelatnosti</t>
    </r>
    <r>
      <rPr>
        <sz val="11"/>
        <color theme="1"/>
        <rFont val="Calibri"/>
        <family val="2"/>
        <charset val="238"/>
        <scheme val="minor"/>
      </rPr>
      <t>, npr. od 03.02.-30.06.2025. računa se 4 mjeseca (ožujak, travanj, svibanj i lipanj).  Da je razdoblje bilo  01.02.-30.06.2025. godine,bilo bi 5 mjeseci (veljača, ožujak, travanj, svibanj, lipanj). Ako je razdoblje 03.02.-01.06. računa se 4 mjeseca (ožujak, travanj, svibanj i lipanj jer je zadnji mjesec bez obzira na broj dana rada u tom mjesecu)</t>
    </r>
  </si>
  <si>
    <t>IZVJEŠĆE O PAUŠALNOM DOHOTKU OD SAMOSTALNIH DJELATNOSTI I UPLAĆENOM PAUŠALNOM POREZU NA DOHODAK OD 01.01. DO 31.12.2025. GODINI</t>
  </si>
  <si>
    <t>IZVJEŠĆE O PAUŠALNOM DOHOTKU OD SAMOSTALNIH DJELATNOSTI I UPLAĆENOM PAUŠALNOM POREZU NA DOHODAKOD 01.01. DO 31.12.2025.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</si>
</sst>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&quot;€&quot;"/>
    <numFmt numFmtId="166" formatCode="#,##0.00\ _€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2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4" borderId="1" xfId="0" applyFill="1" applyBorder="1"/>
    <xf numFmtId="0" fontId="0" fillId="5" borderId="1" xfId="0" applyFill="1" applyBorder="1"/>
    <xf numFmtId="14" fontId="0" fillId="5" borderId="1" xfId="0" applyNumberFormat="1" applyFill="1" applyBorder="1"/>
    <xf numFmtId="49" fontId="0" fillId="5" borderId="1" xfId="0" applyNumberFormat="1" applyFill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0" fontId="3" fillId="0" borderId="1" xfId="0" applyNumberFormat="1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14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1" fontId="0" fillId="5" borderId="1" xfId="0" applyNumberFormat="1" applyFill="1" applyBorder="1"/>
    <xf numFmtId="49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0" fontId="1" fillId="5" borderId="1" xfId="0" applyNumberFormat="1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5" borderId="1" xfId="0" applyFill="1" applyBorder="1" applyAlignment="1">
      <alignment wrapText="1"/>
    </xf>
    <xf numFmtId="10" fontId="1" fillId="5" borderId="5" xfId="0" applyNumberFormat="1" applyFont="1" applyFill="1" applyBorder="1"/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0" fillId="5" borderId="1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5" xfId="0" applyFill="1" applyBorder="1"/>
    <xf numFmtId="14" fontId="1" fillId="5" borderId="5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 applyProtection="1">
      <alignment horizontal="left" vertical="center" wrapText="1" indent="1"/>
      <protection hidden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0" fillId="5" borderId="1" xfId="0" applyNumberFormat="1" applyFill="1" applyBorder="1"/>
    <xf numFmtId="49" fontId="10" fillId="5" borderId="5" xfId="0" applyNumberFormat="1" applyFont="1" applyFill="1" applyBorder="1"/>
    <xf numFmtId="4" fontId="0" fillId="4" borderId="0" xfId="0" applyNumberFormat="1" applyFill="1"/>
    <xf numFmtId="4" fontId="0" fillId="5" borderId="1" xfId="0" applyNumberFormat="1" applyFill="1" applyBorder="1"/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2BA5-DA9E-45A8-B612-73A00D09FCA1}">
  <sheetPr>
    <tabColor rgb="FFFFFF00"/>
    <pageSetUpPr fitToPage="1"/>
  </sheetPr>
  <dimension ref="A1:T31"/>
  <sheetViews>
    <sheetView tabSelected="1" zoomScale="109" workbookViewId="0">
      <selection activeCell="A27" sqref="A27"/>
    </sheetView>
  </sheetViews>
  <sheetFormatPr defaultColWidth="8.85546875" defaultRowHeight="15" x14ac:dyDescent="0.25"/>
  <cols>
    <col min="1" max="1" width="67.140625" customWidth="1"/>
    <col min="2" max="2" width="27.42578125" customWidth="1"/>
    <col min="3" max="3" width="13.42578125" customWidth="1"/>
    <col min="4" max="4" width="19" customWidth="1"/>
    <col min="5" max="5" width="15" customWidth="1"/>
    <col min="6" max="6" width="14.42578125" customWidth="1"/>
    <col min="7" max="7" width="11.28515625" customWidth="1"/>
    <col min="11" max="11" width="27.28515625" customWidth="1"/>
  </cols>
  <sheetData>
    <row r="1" spans="1:20" ht="30" x14ac:dyDescent="0.25">
      <c r="A1" s="1"/>
      <c r="B1" s="23" t="s">
        <v>70</v>
      </c>
    </row>
    <row r="2" spans="1:20" x14ac:dyDescent="0.25">
      <c r="A2" s="7" t="s">
        <v>34</v>
      </c>
      <c r="B2" s="11"/>
    </row>
    <row r="3" spans="1:20" x14ac:dyDescent="0.25">
      <c r="A3" s="7" t="s">
        <v>35</v>
      </c>
      <c r="B3" s="11"/>
    </row>
    <row r="4" spans="1:20" x14ac:dyDescent="0.25">
      <c r="A4" s="7" t="s">
        <v>36</v>
      </c>
      <c r="B4" s="11"/>
    </row>
    <row r="5" spans="1:20" ht="22.5" customHeight="1" x14ac:dyDescent="0.25">
      <c r="A5" s="7" t="s">
        <v>63</v>
      </c>
      <c r="B5" s="9"/>
      <c r="C5" s="30">
        <v>0</v>
      </c>
      <c r="D5" s="1" t="s">
        <v>83</v>
      </c>
      <c r="E5" s="39" t="s">
        <v>10</v>
      </c>
      <c r="H5" s="53" t="s">
        <v>84</v>
      </c>
      <c r="I5" s="53"/>
      <c r="J5" s="53"/>
      <c r="K5" s="53"/>
      <c r="L5" s="53"/>
      <c r="M5" s="53"/>
      <c r="N5" s="53"/>
      <c r="O5" s="53"/>
      <c r="P5" s="44"/>
      <c r="Q5" s="44"/>
      <c r="R5" s="44"/>
      <c r="S5" s="44"/>
      <c r="T5" s="44"/>
    </row>
    <row r="6" spans="1:20" ht="21.75" customHeight="1" x14ac:dyDescent="0.25">
      <c r="A6" s="7" t="s">
        <v>64</v>
      </c>
      <c r="B6" s="9"/>
      <c r="C6" s="30">
        <v>0</v>
      </c>
      <c r="D6" s="1" t="s">
        <v>83</v>
      </c>
      <c r="E6" s="39" t="s">
        <v>10</v>
      </c>
      <c r="H6" s="53"/>
      <c r="I6" s="53"/>
      <c r="J6" s="53"/>
      <c r="K6" s="53"/>
      <c r="L6" s="53"/>
      <c r="M6" s="53"/>
      <c r="N6" s="53"/>
      <c r="O6" s="53"/>
    </row>
    <row r="7" spans="1:20" ht="22.5" customHeight="1" x14ac:dyDescent="0.25">
      <c r="A7" s="7" t="s">
        <v>65</v>
      </c>
      <c r="B7" s="9"/>
      <c r="C7" s="34">
        <v>0</v>
      </c>
      <c r="D7" s="1" t="s">
        <v>83</v>
      </c>
      <c r="E7" s="39" t="s">
        <v>10</v>
      </c>
      <c r="H7" s="53"/>
      <c r="I7" s="53"/>
      <c r="J7" s="53"/>
      <c r="K7" s="53"/>
      <c r="L7" s="53"/>
      <c r="M7" s="53"/>
      <c r="N7" s="53"/>
      <c r="O7" s="53"/>
    </row>
    <row r="8" spans="1:20" ht="45" customHeight="1" x14ac:dyDescent="0.25">
      <c r="A8" s="7" t="s">
        <v>39</v>
      </c>
      <c r="B8" s="9"/>
      <c r="C8" s="55" t="s">
        <v>80</v>
      </c>
      <c r="D8" s="56"/>
      <c r="E8" s="57"/>
      <c r="F8" s="49">
        <v>0</v>
      </c>
    </row>
    <row r="9" spans="1:20" ht="45" customHeight="1" x14ac:dyDescent="0.25">
      <c r="A9" s="7" t="s">
        <v>40</v>
      </c>
      <c r="B9" s="9"/>
      <c r="C9" s="55" t="s">
        <v>80</v>
      </c>
      <c r="D9" s="56"/>
      <c r="E9" s="57"/>
      <c r="F9" s="49">
        <v>0</v>
      </c>
    </row>
    <row r="10" spans="1:20" ht="45" customHeight="1" x14ac:dyDescent="0.25">
      <c r="A10" s="7" t="s">
        <v>41</v>
      </c>
      <c r="B10" s="9"/>
      <c r="C10" s="55" t="s">
        <v>80</v>
      </c>
      <c r="D10" s="56"/>
      <c r="E10" s="57"/>
      <c r="F10" s="49">
        <v>0</v>
      </c>
    </row>
    <row r="11" spans="1:20" ht="25.5" customHeight="1" x14ac:dyDescent="0.25">
      <c r="A11" s="7" t="s">
        <v>81</v>
      </c>
      <c r="B11" s="33"/>
    </row>
    <row r="12" spans="1:20" x14ac:dyDescent="0.25">
      <c r="A12" s="7" t="s">
        <v>42</v>
      </c>
      <c r="B12" s="9"/>
    </row>
    <row r="13" spans="1:20" ht="15.75" x14ac:dyDescent="0.25">
      <c r="A13" s="7" t="s">
        <v>56</v>
      </c>
      <c r="B13" s="50"/>
    </row>
    <row r="14" spans="1:20" ht="48" customHeight="1" x14ac:dyDescent="0.25">
      <c r="A14" s="1"/>
      <c r="B14" s="26" t="s">
        <v>72</v>
      </c>
      <c r="C14" s="27" t="s">
        <v>73</v>
      </c>
      <c r="D14" s="27" t="s">
        <v>82</v>
      </c>
      <c r="E14" s="27" t="s">
        <v>72</v>
      </c>
      <c r="F14" s="27" t="s">
        <v>73</v>
      </c>
      <c r="G14" s="27" t="s">
        <v>74</v>
      </c>
    </row>
    <row r="15" spans="1:20" x14ac:dyDescent="0.25">
      <c r="A15" s="7" t="s">
        <v>37</v>
      </c>
      <c r="B15" s="38" t="s">
        <v>91</v>
      </c>
      <c r="C15" s="10" t="s">
        <v>92</v>
      </c>
      <c r="D15" s="25">
        <v>12</v>
      </c>
      <c r="E15" s="10"/>
      <c r="F15" s="9"/>
      <c r="G15" s="9"/>
    </row>
    <row r="16" spans="1:20" x14ac:dyDescent="0.25">
      <c r="A16" s="7" t="s">
        <v>61</v>
      </c>
      <c r="B16" s="38"/>
      <c r="C16" s="10"/>
      <c r="D16" s="25"/>
      <c r="E16" s="9"/>
      <c r="F16" s="9"/>
      <c r="G16" s="25"/>
    </row>
    <row r="17" spans="1:11" x14ac:dyDescent="0.25">
      <c r="A17" s="7" t="s">
        <v>62</v>
      </c>
      <c r="B17" s="38"/>
      <c r="C17" s="10"/>
      <c r="D17" s="25"/>
      <c r="E17" s="9"/>
      <c r="F17" s="9"/>
      <c r="G17" s="25"/>
    </row>
    <row r="18" spans="1:11" x14ac:dyDescent="0.25">
      <c r="A18" s="28" t="s">
        <v>75</v>
      </c>
      <c r="B18" s="1"/>
    </row>
    <row r="19" spans="1:11" x14ac:dyDescent="0.25">
      <c r="A19" s="7" t="s">
        <v>15</v>
      </c>
      <c r="B19" s="52">
        <v>0</v>
      </c>
    </row>
    <row r="20" spans="1:11" x14ac:dyDescent="0.25">
      <c r="A20" s="7" t="s">
        <v>38</v>
      </c>
      <c r="B20" s="52"/>
      <c r="C20" s="51">
        <f>IFERROR((B19+B20)/(D15+G15)*12,0)</f>
        <v>0</v>
      </c>
      <c r="E20" t="s">
        <v>94</v>
      </c>
    </row>
    <row r="21" spans="1:11" x14ac:dyDescent="0.25">
      <c r="A21" s="8" t="s">
        <v>76</v>
      </c>
    </row>
    <row r="22" spans="1:11" ht="30" x14ac:dyDescent="0.25">
      <c r="A22" s="29" t="s">
        <v>59</v>
      </c>
      <c r="B22" s="49">
        <v>0</v>
      </c>
    </row>
    <row r="23" spans="1:11" ht="30" x14ac:dyDescent="0.25">
      <c r="A23" s="29" t="s">
        <v>60</v>
      </c>
      <c r="B23" s="49"/>
      <c r="C23" s="51">
        <f>IFERROR((B22+B23)/(D16+G16)*12,0)</f>
        <v>0</v>
      </c>
      <c r="E23" t="s">
        <v>95</v>
      </c>
    </row>
    <row r="24" spans="1:11" x14ac:dyDescent="0.25">
      <c r="A24" s="40" t="s">
        <v>66</v>
      </c>
      <c r="B24" s="41" t="s">
        <v>93</v>
      </c>
    </row>
    <row r="25" spans="1:11" x14ac:dyDescent="0.25">
      <c r="A25" s="42"/>
      <c r="B25" s="43"/>
      <c r="D25" s="24" t="s">
        <v>71</v>
      </c>
    </row>
    <row r="27" spans="1:11" x14ac:dyDescent="0.25">
      <c r="D27" s="54" t="s">
        <v>96</v>
      </c>
      <c r="E27" s="54"/>
      <c r="F27" s="54"/>
      <c r="G27" s="54"/>
      <c r="H27" s="54"/>
      <c r="I27" s="54"/>
      <c r="J27" s="54"/>
      <c r="K27" s="54"/>
    </row>
    <row r="28" spans="1:11" x14ac:dyDescent="0.25">
      <c r="D28" s="54"/>
      <c r="E28" s="54"/>
      <c r="F28" s="54"/>
      <c r="G28" s="54"/>
      <c r="H28" s="54"/>
      <c r="I28" s="54"/>
      <c r="J28" s="54"/>
      <c r="K28" s="54"/>
    </row>
    <row r="29" spans="1:11" x14ac:dyDescent="0.25">
      <c r="D29" s="54"/>
      <c r="E29" s="54"/>
      <c r="F29" s="54"/>
      <c r="G29" s="54"/>
      <c r="H29" s="54"/>
      <c r="I29" s="54"/>
      <c r="J29" s="54"/>
      <c r="K29" s="54"/>
    </row>
    <row r="30" spans="1:11" x14ac:dyDescent="0.25">
      <c r="D30" s="54"/>
      <c r="E30" s="54"/>
      <c r="F30" s="54"/>
      <c r="G30" s="54"/>
      <c r="H30" s="54"/>
      <c r="I30" s="54"/>
      <c r="J30" s="54"/>
      <c r="K30" s="54"/>
    </row>
    <row r="31" spans="1:11" ht="0.75" customHeight="1" x14ac:dyDescent="0.25">
      <c r="D31" s="54"/>
      <c r="E31" s="54"/>
      <c r="F31" s="54"/>
      <c r="G31" s="54"/>
      <c r="H31" s="54"/>
      <c r="I31" s="54"/>
      <c r="J31" s="54"/>
      <c r="K31" s="54"/>
    </row>
  </sheetData>
  <sheetProtection algorithmName="SHA-512" hashValue="uyYzacDMpHLg3DzpDtO167nx/QdaDlNOqi6NAqnwcaTqPrPtr2C6cZyNJdBLEIs74Frj9nV9RrLhxWiaJE7rDg==" saltValue="Li8gFcf8WnoDGUXFGQyxJA==" spinCount="100000" sheet="1" objects="1" scenarios="1"/>
  <protectedRanges>
    <protectedRange sqref="B2:B13 C5:C7 E5:E7 D8:D10 F8:F10 B15:G17 B19:B20 B22:B24" name="Raspon1"/>
  </protectedRanges>
  <mergeCells count="5">
    <mergeCell ref="H5:O7"/>
    <mergeCell ref="D27:K31"/>
    <mergeCell ref="C8:E8"/>
    <mergeCell ref="C9:E9"/>
    <mergeCell ref="C10:E10"/>
  </mergeCells>
  <pageMargins left="0.7" right="0.7" top="0.75" bottom="0.75" header="0.3" footer="0.3"/>
  <pageSetup paperSize="9" scale="5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CB44-9A59-421D-B06A-CDF91665AEDD}">
  <sheetPr>
    <tabColor theme="8" tint="-0.499984740745262"/>
    <pageSetUpPr fitToPage="1"/>
  </sheetPr>
  <dimension ref="A1:J29"/>
  <sheetViews>
    <sheetView zoomScale="96" zoomScaleNormal="96" workbookViewId="0">
      <selection activeCell="G30" sqref="G30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30.75" customHeight="1" x14ac:dyDescent="0.25">
      <c r="A2" s="79" t="s">
        <v>97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2"/>
      <c r="B3" s="2"/>
      <c r="C3" s="2"/>
      <c r="D3" s="2"/>
      <c r="E3" s="2"/>
      <c r="F3" s="2"/>
      <c r="G3" s="2"/>
      <c r="H3" s="80" t="s">
        <v>87</v>
      </c>
      <c r="I3" s="80"/>
      <c r="J3" s="80"/>
    </row>
    <row r="4" spans="1:10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68" t="s">
        <v>2</v>
      </c>
      <c r="B5" s="68"/>
      <c r="C5" s="68"/>
      <c r="D5" s="68" t="s">
        <v>3</v>
      </c>
      <c r="E5" s="68"/>
      <c r="F5" s="68"/>
      <c r="G5" s="68" t="s">
        <v>4</v>
      </c>
      <c r="H5" s="68"/>
      <c r="I5" s="68"/>
      <c r="J5" s="68"/>
    </row>
    <row r="6" spans="1:10" ht="21" customHeight="1" x14ac:dyDescent="0.25">
      <c r="A6" s="76">
        <f>'prvo unesite podatke'!B2</f>
        <v>0</v>
      </c>
      <c r="B6" s="76"/>
      <c r="C6" s="76"/>
      <c r="D6" s="76">
        <f>'prvo unesite podatke'!B5</f>
        <v>0</v>
      </c>
      <c r="E6" s="76"/>
      <c r="F6" s="76"/>
      <c r="G6" s="77">
        <f>'prvo unesite podatke'!B8</f>
        <v>0</v>
      </c>
      <c r="H6" s="77"/>
      <c r="I6" s="77"/>
      <c r="J6" s="77"/>
    </row>
    <row r="7" spans="1:10" x14ac:dyDescent="0.25">
      <c r="A7" s="61" t="s">
        <v>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25">
      <c r="A8" s="58" t="s">
        <v>6</v>
      </c>
      <c r="B8" s="58"/>
      <c r="C8" s="58"/>
      <c r="D8" s="70">
        <f>'prvo unesite podatke'!B11</f>
        <v>0</v>
      </c>
      <c r="E8" s="71"/>
      <c r="F8" s="71"/>
      <c r="G8" s="71"/>
      <c r="H8" s="71"/>
      <c r="I8" s="71"/>
      <c r="J8" s="72"/>
    </row>
    <row r="9" spans="1:10" x14ac:dyDescent="0.25">
      <c r="A9" s="58" t="s">
        <v>7</v>
      </c>
      <c r="B9" s="58"/>
      <c r="C9" s="58"/>
      <c r="D9" s="70">
        <f>'prvo unesite podatke'!B12</f>
        <v>0</v>
      </c>
      <c r="E9" s="71"/>
      <c r="F9" s="71"/>
      <c r="G9" s="71"/>
      <c r="H9" s="71"/>
      <c r="I9" s="71"/>
      <c r="J9" s="72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5" t="str">
        <f>'prvo unesite podatke'!B15</f>
        <v>01.01.2025.</v>
      </c>
      <c r="B12" s="5" t="str">
        <f>'prvo unesite podatke'!C15</f>
        <v>31.12.2025.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1" t="s">
        <v>14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x14ac:dyDescent="0.25">
      <c r="A14" s="73" t="s">
        <v>15</v>
      </c>
      <c r="B14" s="74"/>
      <c r="C14" s="75"/>
      <c r="D14" s="73" t="s">
        <v>16</v>
      </c>
      <c r="E14" s="74"/>
      <c r="F14" s="75"/>
      <c r="G14" s="73" t="s">
        <v>17</v>
      </c>
      <c r="H14" s="74"/>
      <c r="I14" s="74"/>
      <c r="J14" s="75"/>
    </row>
    <row r="15" spans="1:10" x14ac:dyDescent="0.25">
      <c r="A15" s="68">
        <v>1</v>
      </c>
      <c r="B15" s="68"/>
      <c r="C15" s="68"/>
      <c r="D15" s="68">
        <v>2</v>
      </c>
      <c r="E15" s="68"/>
      <c r="F15" s="68"/>
      <c r="G15" s="68" t="s">
        <v>18</v>
      </c>
      <c r="H15" s="68"/>
      <c r="I15" s="68"/>
      <c r="J15" s="68"/>
    </row>
    <row r="16" spans="1:10" ht="20.25" customHeight="1" x14ac:dyDescent="0.25">
      <c r="A16" s="69">
        <f>'prvo unesite podatke'!B19</f>
        <v>0</v>
      </c>
      <c r="B16" s="69"/>
      <c r="C16" s="69"/>
      <c r="D16" s="69">
        <f>'prvo unesite podatke'!B20</f>
        <v>0</v>
      </c>
      <c r="E16" s="69"/>
      <c r="F16" s="69"/>
      <c r="G16" s="69">
        <f>A16+D16</f>
        <v>0</v>
      </c>
      <c r="H16" s="69"/>
      <c r="I16" s="69"/>
      <c r="J16" s="69"/>
    </row>
    <row r="17" spans="1:10" x14ac:dyDescent="0.25">
      <c r="A17" s="61" t="s">
        <v>19</v>
      </c>
      <c r="B17" s="61"/>
      <c r="C17" s="61"/>
      <c r="D17" s="61"/>
      <c r="E17" s="61"/>
      <c r="F17" s="61"/>
      <c r="G17" s="61"/>
      <c r="H17" s="61"/>
      <c r="I17" s="47">
        <f>IF('prvo unesite podatke'!C20&lt;=11300,1695,IF(AND('prvo unesite podatke'!C20&gt;11300,'prvo unesite podatke'!C20&lt;=15300),2295,IF(AND('prvo unesite podatke'!C20&gt;15300,'prvo unesite podatke'!C20&lt;=19900),2985,IF(AND('prvo unesite podatke'!C20&gt;19900,'prvo unesite podatke'!C20&lt;=30600),4590,IF(AND('prvo unesite podatke'!C20&gt;30600,'prvo unesite podatke'!C20&lt;=40000),6000,IF(AND('prvo unesite podatke'!C20&gt;40000.01,'prvo unesite podatke'!C20&lt;=50000),7500,IF(AND('prvo unesite podatke'!C20&gt;50000.01,'prvo unesite podatke'!C20&lt;=60000),9000,IF('prvo unesite podatke'!C20&gt;60000,9000))))))))/12*J17</f>
        <v>1695</v>
      </c>
      <c r="J17" s="21">
        <f>'prvo unesite podatke'!D15+'prvo unesite podatke'!G15</f>
        <v>12</v>
      </c>
    </row>
    <row r="18" spans="1:10" x14ac:dyDescent="0.25">
      <c r="A18" s="61" t="s">
        <v>20</v>
      </c>
      <c r="B18" s="61"/>
      <c r="C18" s="61"/>
      <c r="D18" s="61"/>
      <c r="E18" s="61"/>
      <c r="F18" s="61"/>
      <c r="G18" s="61"/>
      <c r="H18" s="61"/>
      <c r="I18" s="47">
        <v>0</v>
      </c>
      <c r="J18" s="6">
        <f>'PO SD Z'!J15</f>
        <v>0</v>
      </c>
    </row>
    <row r="19" spans="1:10" x14ac:dyDescent="0.25">
      <c r="A19" s="61" t="s">
        <v>21</v>
      </c>
      <c r="B19" s="61"/>
      <c r="C19" s="61"/>
      <c r="D19" s="61"/>
      <c r="E19" s="61"/>
      <c r="F19" s="61"/>
      <c r="G19" s="61"/>
      <c r="H19" s="61"/>
      <c r="I19" s="59">
        <f>I17+I18</f>
        <v>1695</v>
      </c>
      <c r="J19" s="60"/>
    </row>
    <row r="20" spans="1:10" x14ac:dyDescent="0.25">
      <c r="A20" s="62" t="s">
        <v>88</v>
      </c>
      <c r="B20" s="63"/>
      <c r="C20" s="63"/>
      <c r="D20" s="63"/>
      <c r="E20" s="63"/>
      <c r="F20" s="63"/>
      <c r="G20" s="63"/>
      <c r="H20" s="63"/>
      <c r="I20" s="63"/>
      <c r="J20" s="64"/>
    </row>
    <row r="21" spans="1:10" x14ac:dyDescent="0.25">
      <c r="A21" s="3" t="s">
        <v>22</v>
      </c>
      <c r="B21" s="58" t="s">
        <v>30</v>
      </c>
      <c r="C21" s="58"/>
      <c r="D21" s="58"/>
      <c r="E21" s="58"/>
      <c r="F21" s="58"/>
      <c r="G21" s="58"/>
      <c r="H21" s="58"/>
      <c r="I21" s="59">
        <f>I19*0.12</f>
        <v>203.4</v>
      </c>
      <c r="J21" s="60"/>
    </row>
    <row r="22" spans="1:10" ht="27.75" customHeight="1" x14ac:dyDescent="0.25">
      <c r="A22" s="3" t="s">
        <v>23</v>
      </c>
      <c r="B22" s="65" t="s">
        <v>31</v>
      </c>
      <c r="C22" s="66"/>
      <c r="D22" s="66"/>
      <c r="E22" s="66"/>
      <c r="F22" s="66"/>
      <c r="G22" s="66"/>
      <c r="H22" s="67"/>
      <c r="I22" s="59">
        <f>IF('prvo unesite podatke'!E5="DA",#REF!* 0.75,0)</f>
        <v>0</v>
      </c>
      <c r="J22" s="60"/>
    </row>
    <row r="23" spans="1:10" x14ac:dyDescent="0.25">
      <c r="A23" s="3" t="s">
        <v>24</v>
      </c>
      <c r="B23" s="58" t="s">
        <v>89</v>
      </c>
      <c r="C23" s="58"/>
      <c r="D23" s="58"/>
      <c r="E23" s="58"/>
      <c r="F23" s="58"/>
      <c r="G23" s="58"/>
      <c r="H23" s="58"/>
      <c r="I23" s="59">
        <f>I21-I22</f>
        <v>203.4</v>
      </c>
      <c r="J23" s="60"/>
    </row>
    <row r="24" spans="1:10" x14ac:dyDescent="0.25">
      <c r="A24" s="3" t="s">
        <v>25</v>
      </c>
      <c r="B24" s="58" t="s">
        <v>86</v>
      </c>
      <c r="C24" s="58"/>
      <c r="D24" s="58"/>
      <c r="E24" s="58"/>
      <c r="F24" s="58"/>
      <c r="G24" s="58"/>
      <c r="H24" s="58"/>
      <c r="I24" s="59">
        <f>'prvo unesite podatke'!F8</f>
        <v>0</v>
      </c>
      <c r="J24" s="60"/>
    </row>
    <row r="25" spans="1:10" x14ac:dyDescent="0.25">
      <c r="A25" s="3" t="s">
        <v>26</v>
      </c>
      <c r="B25" s="58" t="s">
        <v>32</v>
      </c>
      <c r="C25" s="58"/>
      <c r="D25" s="58"/>
      <c r="E25" s="58"/>
      <c r="F25" s="58"/>
      <c r="G25" s="58"/>
      <c r="H25" s="58"/>
      <c r="I25" s="59">
        <f>I23-I24</f>
        <v>203.4</v>
      </c>
      <c r="J25" s="60"/>
    </row>
    <row r="26" spans="1:10" x14ac:dyDescent="0.25">
      <c r="A26" s="3" t="s">
        <v>27</v>
      </c>
      <c r="B26" s="58" t="s">
        <v>85</v>
      </c>
      <c r="C26" s="58"/>
      <c r="D26" s="58"/>
      <c r="E26" s="58"/>
      <c r="F26" s="58"/>
      <c r="G26" s="58"/>
      <c r="H26" s="58"/>
      <c r="I26" s="59">
        <f>IF((I17/J17*12)&lt;=1695,203.4/12,IF(AND((I17/J17*12)&lt;=2295),275.4/12,IF(AND((I17/J17*12)&lt;=2985),358.2/12,IF(AND((I17/J17*12)&lt;=4590),550.8/12,IF(AND((I17/J17*12)&lt;=6000),720/12,IF(AND((I17/J17*12)&lt;=7500),900/12,IF(AND((I17/J17*12)&lt;=9000),1080/12,IF(AND((I17/J17*12)&gt;9000),90))))))))</f>
        <v>16.95</v>
      </c>
      <c r="J26" s="60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XaEOWJsfXmYlSUWY52H9w+X110YNqKRRkJ37I+OjZVoP0aH1hPS670VTjCXR9+DcoadCLxF+qV/CswEF4ujvVA==" saltValue="kgKNLiyPVJE2aMqkRn0Ltw==" spinCount="100000" sheet="1" objects="1" scenarios="1"/>
  <protectedRanges>
    <protectedRange sqref="I10:J10" name="Raspon1"/>
  </protectedRanges>
  <mergeCells count="43">
    <mergeCell ref="A1:J1"/>
    <mergeCell ref="A2:J2"/>
    <mergeCell ref="A4:J4"/>
    <mergeCell ref="A5:C5"/>
    <mergeCell ref="D5:F5"/>
    <mergeCell ref="G5:J5"/>
    <mergeCell ref="H3:J3"/>
    <mergeCell ref="A6:C6"/>
    <mergeCell ref="D6:F6"/>
    <mergeCell ref="G6:J6"/>
    <mergeCell ref="A7:J7"/>
    <mergeCell ref="A8:C8"/>
    <mergeCell ref="D8:J8"/>
    <mergeCell ref="A9:C9"/>
    <mergeCell ref="D9:J9"/>
    <mergeCell ref="A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B22:H22"/>
    <mergeCell ref="I22:J22"/>
    <mergeCell ref="B24:H24"/>
    <mergeCell ref="I24:J24"/>
    <mergeCell ref="B25:H25"/>
    <mergeCell ref="I25:J25"/>
    <mergeCell ref="B26:H26"/>
    <mergeCell ref="I26:J2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B5EF-101D-4098-987F-776D535EBEC7}">
  <sheetPr>
    <tabColor rgb="FF00B0F0"/>
  </sheetPr>
  <dimension ref="A1:J26"/>
  <sheetViews>
    <sheetView zoomScale="84" zoomScaleNormal="84" workbookViewId="0">
      <selection activeCell="J20" sqref="J20"/>
    </sheetView>
  </sheetViews>
  <sheetFormatPr defaultColWidth="8.85546875" defaultRowHeight="15" x14ac:dyDescent="0.25"/>
  <cols>
    <col min="3" max="3" width="10.140625" bestFit="1" customWidth="1"/>
    <col min="6" max="6" width="10.140625" customWidth="1"/>
    <col min="7" max="7" width="13.42578125" customWidth="1"/>
    <col min="8" max="8" width="9.85546875" customWidth="1"/>
    <col min="9" max="9" width="20.140625" customWidth="1"/>
    <col min="10" max="10" width="28.7109375" customWidth="1"/>
  </cols>
  <sheetData>
    <row r="1" spans="1:10" ht="17.25" customHeight="1" x14ac:dyDescent="0.25">
      <c r="A1" s="12" t="s">
        <v>43</v>
      </c>
      <c r="B1" s="12"/>
      <c r="C1" s="2"/>
      <c r="D1" s="2"/>
      <c r="E1" s="2"/>
      <c r="F1" s="2"/>
      <c r="G1" s="2"/>
      <c r="H1" s="2"/>
      <c r="I1" s="2"/>
      <c r="J1" s="2"/>
    </row>
    <row r="2" spans="1:10" ht="29.25" customHeight="1" x14ac:dyDescent="0.25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25">
      <c r="A3" s="86" t="s">
        <v>77</v>
      </c>
      <c r="B3" s="86"/>
      <c r="C3" s="86"/>
      <c r="D3" s="86"/>
      <c r="E3" s="32" t="s">
        <v>12</v>
      </c>
      <c r="F3" s="31">
        <f>'prvo unesite podatke'!B16</f>
        <v>0</v>
      </c>
      <c r="G3" s="32" t="s">
        <v>13</v>
      </c>
      <c r="H3" s="31">
        <f>'prvo unesite podatke'!C16</f>
        <v>0</v>
      </c>
      <c r="I3" s="12" t="s">
        <v>78</v>
      </c>
      <c r="J3" s="2"/>
    </row>
    <row r="4" spans="1:10" x14ac:dyDescent="0.25">
      <c r="A4" s="83" t="s">
        <v>44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5">
      <c r="A5" s="58" t="s">
        <v>3</v>
      </c>
      <c r="B5" s="58"/>
      <c r="C5" s="58"/>
      <c r="D5" s="58"/>
      <c r="E5" s="58"/>
      <c r="F5" s="58"/>
      <c r="G5" s="91">
        <f>'prvo unesite podatke'!B5</f>
        <v>0</v>
      </c>
      <c r="H5" s="91"/>
      <c r="I5" s="91"/>
      <c r="J5" s="91"/>
    </row>
    <row r="6" spans="1:10" x14ac:dyDescent="0.25">
      <c r="A6" s="58" t="s">
        <v>2</v>
      </c>
      <c r="B6" s="58"/>
      <c r="C6" s="58"/>
      <c r="D6" s="58"/>
      <c r="E6" s="58"/>
      <c r="F6" s="58"/>
      <c r="G6" s="91">
        <f>'prvo unesite podatke'!B2</f>
        <v>0</v>
      </c>
      <c r="H6" s="91"/>
      <c r="I6" s="91"/>
      <c r="J6" s="91"/>
    </row>
    <row r="7" spans="1:10" x14ac:dyDescent="0.25">
      <c r="A7" s="58" t="s">
        <v>4</v>
      </c>
      <c r="B7" s="58"/>
      <c r="C7" s="58"/>
      <c r="D7" s="58"/>
      <c r="E7" s="58"/>
      <c r="F7" s="58"/>
      <c r="G7" s="91">
        <f>'prvo unesite podatke'!B8</f>
        <v>0</v>
      </c>
      <c r="H7" s="91"/>
      <c r="I7" s="91"/>
      <c r="J7" s="91"/>
    </row>
    <row r="8" spans="1:10" x14ac:dyDescent="0.25">
      <c r="A8" s="83" t="s">
        <v>45</v>
      </c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58" t="s">
        <v>46</v>
      </c>
      <c r="B9" s="58"/>
      <c r="C9" s="58"/>
      <c r="D9" s="58"/>
      <c r="E9" s="58"/>
      <c r="F9" s="58"/>
      <c r="G9" s="77">
        <f>'prvo unesite podatke'!B11</f>
        <v>0</v>
      </c>
      <c r="H9" s="77"/>
      <c r="I9" s="77"/>
      <c r="J9" s="13">
        <f>'prvo unesite podatke'!B13</f>
        <v>0</v>
      </c>
    </row>
    <row r="10" spans="1:10" x14ac:dyDescent="0.25">
      <c r="A10" s="58" t="s">
        <v>47</v>
      </c>
      <c r="B10" s="58"/>
      <c r="C10" s="58"/>
      <c r="D10" s="58"/>
      <c r="E10" s="58"/>
      <c r="F10" s="58"/>
      <c r="G10" s="77">
        <f>'prvo unesite podatke'!B12</f>
        <v>0</v>
      </c>
      <c r="H10" s="77"/>
      <c r="I10" s="77"/>
      <c r="J10" s="77"/>
    </row>
    <row r="11" spans="1:10" x14ac:dyDescent="0.25">
      <c r="A11" s="88" t="s">
        <v>48</v>
      </c>
      <c r="B11" s="89"/>
      <c r="C11" s="89"/>
      <c r="D11" s="89"/>
      <c r="E11" s="89"/>
      <c r="F11" s="89"/>
      <c r="G11" s="89"/>
      <c r="H11" s="89"/>
      <c r="I11" s="89"/>
      <c r="J11" s="90"/>
    </row>
    <row r="12" spans="1:10" x14ac:dyDescent="0.25">
      <c r="A12" s="14" t="s">
        <v>15</v>
      </c>
      <c r="B12" s="14"/>
      <c r="C12" s="14"/>
      <c r="D12" s="14"/>
      <c r="E12" s="84" t="s">
        <v>57</v>
      </c>
      <c r="F12" s="84"/>
      <c r="G12" s="84"/>
      <c r="H12" s="84"/>
      <c r="I12" s="84" t="s">
        <v>17</v>
      </c>
      <c r="J12" s="84"/>
    </row>
    <row r="13" spans="1:10" x14ac:dyDescent="0.25">
      <c r="A13" s="85">
        <v>1</v>
      </c>
      <c r="B13" s="85"/>
      <c r="C13" s="85"/>
      <c r="D13" s="85"/>
      <c r="E13" s="85">
        <v>2</v>
      </c>
      <c r="F13" s="85"/>
      <c r="G13" s="85"/>
      <c r="H13" s="85"/>
      <c r="I13" s="85" t="s">
        <v>58</v>
      </c>
      <c r="J13" s="85"/>
    </row>
    <row r="14" spans="1:10" ht="20.25" customHeight="1" x14ac:dyDescent="0.25">
      <c r="A14" s="69">
        <f>'prvo unesite podatke'!B22</f>
        <v>0</v>
      </c>
      <c r="B14" s="69"/>
      <c r="C14" s="69"/>
      <c r="D14" s="69"/>
      <c r="E14" s="69">
        <f>'prvo unesite podatke'!B23</f>
        <v>0</v>
      </c>
      <c r="F14" s="69"/>
      <c r="G14" s="69"/>
      <c r="H14" s="69"/>
      <c r="I14" s="69">
        <f>A14+E14</f>
        <v>0</v>
      </c>
      <c r="J14" s="69"/>
    </row>
    <row r="15" spans="1:10" ht="23.25" customHeight="1" x14ac:dyDescent="0.25">
      <c r="A15" s="83" t="s">
        <v>49</v>
      </c>
      <c r="B15" s="83"/>
      <c r="C15" s="83"/>
      <c r="D15" s="83"/>
      <c r="E15" s="83"/>
      <c r="F15" s="83"/>
      <c r="G15" s="83"/>
      <c r="H15" s="83"/>
      <c r="I15" s="46">
        <f>IF('prvo unesite podatke'!C23&lt;=11300,1695,IF(AND('prvo unesite podatke'!C23&gt;11300,'prvo unesite podatke'!C23&lt;=15300),2295,IF(AND('prvo unesite podatke'!C23&gt;15300,'prvo unesite podatke'!C23&lt;=19900),2985,IF(AND('prvo unesite podatke'!C23&gt;19900,'prvo unesite podatke'!C23&lt;=30600),4590,IF(AND('prvo unesite podatke'!C23&gt;30600,'prvo unesite podatke'!C23&lt;=40000),6000,IF(AND('prvo unesite podatke'!C23&gt;40000.01,'prvo unesite podatke'!C23&lt;=50000),7500,IF(AND('prvo unesite podatke'!C23&gt;50000.01,'prvo unesite podatke'!C23&lt;=60000),9000,IF('prvo unesite podatke'!C23&gt;60000,9000))))))))/12*J15</f>
        <v>0</v>
      </c>
      <c r="J15" s="6">
        <f>'prvo unesite podatke'!D16</f>
        <v>0</v>
      </c>
    </row>
    <row r="16" spans="1:10" x14ac:dyDescent="0.25">
      <c r="A16" s="88" t="s">
        <v>50</v>
      </c>
      <c r="B16" s="89"/>
      <c r="C16" s="89"/>
      <c r="D16" s="89"/>
      <c r="E16" s="89"/>
      <c r="F16" s="89"/>
      <c r="G16" s="89"/>
      <c r="H16" s="89"/>
      <c r="I16" s="89"/>
      <c r="J16" s="90"/>
    </row>
    <row r="17" spans="1:10" ht="26.25" x14ac:dyDescent="0.25">
      <c r="A17" s="85" t="s">
        <v>3</v>
      </c>
      <c r="B17" s="85"/>
      <c r="C17" s="85"/>
      <c r="D17" s="85"/>
      <c r="E17" s="85" t="s">
        <v>2</v>
      </c>
      <c r="F17" s="85"/>
      <c r="G17" s="15" t="s">
        <v>52</v>
      </c>
      <c r="H17" s="85" t="s">
        <v>53</v>
      </c>
      <c r="I17" s="85"/>
      <c r="J17" s="14" t="s">
        <v>54</v>
      </c>
    </row>
    <row r="18" spans="1:10" x14ac:dyDescent="0.25">
      <c r="A18" s="85">
        <v>1</v>
      </c>
      <c r="B18" s="85"/>
      <c r="C18" s="85"/>
      <c r="D18" s="85"/>
      <c r="E18" s="85">
        <v>2</v>
      </c>
      <c r="F18" s="85"/>
      <c r="G18" s="16">
        <v>3</v>
      </c>
      <c r="H18" s="85">
        <v>4</v>
      </c>
      <c r="I18" s="85"/>
      <c r="J18" s="16" t="s">
        <v>55</v>
      </c>
    </row>
    <row r="19" spans="1:10" x14ac:dyDescent="0.25">
      <c r="A19" s="77">
        <f>'prvo unesite podatke'!B5</f>
        <v>0</v>
      </c>
      <c r="B19" s="77"/>
      <c r="C19" s="77"/>
      <c r="D19" s="77"/>
      <c r="E19" s="77">
        <f>'prvo unesite podatke'!B2</f>
        <v>0</v>
      </c>
      <c r="F19" s="77"/>
      <c r="G19" s="17">
        <f>'prvo unesite podatke'!C5</f>
        <v>0</v>
      </c>
      <c r="H19" s="69">
        <f>$I$14*G19</f>
        <v>0</v>
      </c>
      <c r="I19" s="69"/>
      <c r="J19" s="48">
        <f>$I$15*G19</f>
        <v>0</v>
      </c>
    </row>
    <row r="20" spans="1:10" x14ac:dyDescent="0.25">
      <c r="A20" s="77">
        <f>'prvo unesite podatke'!B6</f>
        <v>0</v>
      </c>
      <c r="B20" s="77"/>
      <c r="C20" s="77"/>
      <c r="D20" s="77"/>
      <c r="E20" s="77">
        <f>'prvo unesite podatke'!B3</f>
        <v>0</v>
      </c>
      <c r="F20" s="77"/>
      <c r="G20" s="17">
        <f>'prvo unesite podatke'!C6</f>
        <v>0</v>
      </c>
      <c r="H20" s="69">
        <f t="shared" ref="H20:H21" si="0">$I$14*G20</f>
        <v>0</v>
      </c>
      <c r="I20" s="69"/>
      <c r="J20" s="48">
        <f t="shared" ref="J20:J21" si="1">$I$15*G20</f>
        <v>0</v>
      </c>
    </row>
    <row r="21" spans="1:10" x14ac:dyDescent="0.25">
      <c r="A21" s="77">
        <f>'prvo unesite podatke'!B7</f>
        <v>0</v>
      </c>
      <c r="B21" s="77"/>
      <c r="C21" s="77"/>
      <c r="D21" s="77"/>
      <c r="E21" s="77">
        <f>'prvo unesite podatke'!B4</f>
        <v>0</v>
      </c>
      <c r="F21" s="77"/>
      <c r="G21" s="17">
        <f>'prvo unesite podatke'!C7</f>
        <v>0</v>
      </c>
      <c r="H21" s="69">
        <f t="shared" si="0"/>
        <v>0</v>
      </c>
      <c r="I21" s="69"/>
      <c r="J21" s="48">
        <f t="shared" si="1"/>
        <v>0</v>
      </c>
    </row>
    <row r="22" spans="1:10" x14ac:dyDescent="0.25">
      <c r="A22" s="82"/>
      <c r="B22" s="82"/>
      <c r="C22" s="82"/>
      <c r="D22" s="82"/>
      <c r="E22" s="82"/>
      <c r="F22" s="82"/>
      <c r="G22" s="18"/>
      <c r="H22" s="81"/>
      <c r="I22" s="82"/>
      <c r="J22" s="19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51</v>
      </c>
      <c r="B25" s="20" t="str">
        <f>'prvo unesite podatke'!B24</f>
        <v>15.01.2026.</v>
      </c>
      <c r="C25" s="20"/>
      <c r="D25" s="2"/>
      <c r="E25" s="2"/>
      <c r="F25" s="2"/>
      <c r="G25" s="2"/>
      <c r="H25" s="2"/>
      <c r="I25" s="2" t="s">
        <v>68</v>
      </c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 t="s">
        <v>67</v>
      </c>
      <c r="J26" s="2"/>
    </row>
  </sheetData>
  <sheetProtection algorithmName="SHA-512" hashValue="8X8offQc/PhrBbZzzIOU1YMm9XC/sUgDp7xDJ6IhkrdLKKsYZXbOjOxySs8SCzKJvmXRHEt0iWnjgNBOjjJKww==" saltValue="No4BEnostc0xAokxizELog==" spinCount="100000" sheet="1" objects="1" scenarios="1"/>
  <mergeCells count="43">
    <mergeCell ref="A3:D3"/>
    <mergeCell ref="A2:J2"/>
    <mergeCell ref="A11:J11"/>
    <mergeCell ref="A16:J16"/>
    <mergeCell ref="I12:J12"/>
    <mergeCell ref="A13:D13"/>
    <mergeCell ref="E13:H13"/>
    <mergeCell ref="I13:J13"/>
    <mergeCell ref="A14:D14"/>
    <mergeCell ref="E14:H14"/>
    <mergeCell ref="I14:J14"/>
    <mergeCell ref="A4:J4"/>
    <mergeCell ref="G5:J5"/>
    <mergeCell ref="G6:J6"/>
    <mergeCell ref="G7:J7"/>
    <mergeCell ref="A9:F9"/>
    <mergeCell ref="A10:F10"/>
    <mergeCell ref="A8:J8"/>
    <mergeCell ref="G10:J10"/>
    <mergeCell ref="G9:I9"/>
    <mergeCell ref="H19:I19"/>
    <mergeCell ref="H20:I20"/>
    <mergeCell ref="A18:D18"/>
    <mergeCell ref="E17:F17"/>
    <mergeCell ref="E18:F18"/>
    <mergeCell ref="H17:I17"/>
    <mergeCell ref="H18:I18"/>
    <mergeCell ref="H21:I21"/>
    <mergeCell ref="H22:I22"/>
    <mergeCell ref="A5:F5"/>
    <mergeCell ref="A6:F6"/>
    <mergeCell ref="A7:F7"/>
    <mergeCell ref="A15:H15"/>
    <mergeCell ref="E12:H12"/>
    <mergeCell ref="A19:D19"/>
    <mergeCell ref="A20:D20"/>
    <mergeCell ref="A21:D21"/>
    <mergeCell ref="A22:D22"/>
    <mergeCell ref="E19:F19"/>
    <mergeCell ref="E20:F20"/>
    <mergeCell ref="E21:F21"/>
    <mergeCell ref="E22:F22"/>
    <mergeCell ref="A17:D1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&amp;L&amp;G&amp;C&amp;"-,Podebljano"&amp;8&amp;K0070C0
&amp;K0070C0HRVATSKA OBRTNIČKA KOMORA&amp;R&amp;"-,Podebljano kurziv"&amp;8&amp;K0070C0Radimo s Vama za Vas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A97A-4878-4F46-B10D-20656CB3EE82}">
  <sheetPr>
    <tabColor theme="8" tint="0.39997558519241921"/>
    <pageSetUpPr fitToPage="1"/>
  </sheetPr>
  <dimension ref="A1:J29"/>
  <sheetViews>
    <sheetView topLeftCell="A7" zoomScale="106" zoomScaleNormal="106" workbookViewId="0">
      <selection activeCell="G16" sqref="G16:J1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30.75" customHeight="1" x14ac:dyDescent="0.25">
      <c r="A2" s="79" t="s">
        <v>98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61" t="s">
        <v>2</v>
      </c>
      <c r="B5" s="61"/>
      <c r="C5" s="61"/>
      <c r="D5" s="61" t="s">
        <v>3</v>
      </c>
      <c r="E5" s="61"/>
      <c r="F5" s="61"/>
      <c r="G5" s="61" t="s">
        <v>4</v>
      </c>
      <c r="H5" s="61"/>
      <c r="I5" s="61"/>
      <c r="J5" s="61"/>
    </row>
    <row r="6" spans="1:10" ht="21" customHeight="1" x14ac:dyDescent="0.25">
      <c r="A6" s="76">
        <f>'prvo unesite podatke'!B2</f>
        <v>0</v>
      </c>
      <c r="B6" s="76"/>
      <c r="C6" s="76"/>
      <c r="D6" s="76">
        <f>'prvo unesite podatke'!B5</f>
        <v>0</v>
      </c>
      <c r="E6" s="76"/>
      <c r="F6" s="76"/>
      <c r="G6" s="77">
        <f>'prvo unesite podatke'!B8</f>
        <v>0</v>
      </c>
      <c r="H6" s="77"/>
      <c r="I6" s="77"/>
      <c r="J6" s="77"/>
    </row>
    <row r="7" spans="1:10" x14ac:dyDescent="0.25">
      <c r="A7" s="61" t="s">
        <v>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25">
      <c r="A8" s="58" t="s">
        <v>6</v>
      </c>
      <c r="B8" s="58"/>
      <c r="C8" s="58"/>
      <c r="D8" s="70">
        <f>'prvo unesite podatke'!B11</f>
        <v>0</v>
      </c>
      <c r="E8" s="71"/>
      <c r="F8" s="71"/>
      <c r="G8" s="71"/>
      <c r="H8" s="71"/>
      <c r="I8" s="71"/>
      <c r="J8" s="72"/>
    </row>
    <row r="9" spans="1:10" x14ac:dyDescent="0.25">
      <c r="A9" s="58" t="s">
        <v>7</v>
      </c>
      <c r="B9" s="58"/>
      <c r="C9" s="58"/>
      <c r="D9" s="70">
        <f>'prvo unesite podatke'!B12</f>
        <v>0</v>
      </c>
      <c r="E9" s="71"/>
      <c r="F9" s="71"/>
      <c r="G9" s="71"/>
      <c r="H9" s="71"/>
      <c r="I9" s="71"/>
      <c r="J9" s="72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22" t="str">
        <f>'prvo unesite podatke'!B15</f>
        <v>01.01.2025.</v>
      </c>
      <c r="B12" s="36" t="str">
        <f>'prvo unesite podatke'!C15</f>
        <v>31.12.2025.</v>
      </c>
      <c r="C12" s="35">
        <f>'prvo unesite podatke'!B16</f>
        <v>0</v>
      </c>
      <c r="D12" s="22">
        <f>'prvo unesite podatke'!C16</f>
        <v>0</v>
      </c>
      <c r="E12" s="22">
        <f>'prvo unesite podatke'!B17</f>
        <v>0</v>
      </c>
      <c r="F12" s="36">
        <f>'prvo unesite podatke'!C17</f>
        <v>0</v>
      </c>
      <c r="G12" s="37" t="s">
        <v>12</v>
      </c>
      <c r="H12" s="5" t="s">
        <v>13</v>
      </c>
      <c r="I12" s="37" t="s">
        <v>12</v>
      </c>
      <c r="J12" s="5" t="s">
        <v>13</v>
      </c>
    </row>
    <row r="13" spans="1:10" x14ac:dyDescent="0.25">
      <c r="A13" s="61" t="s">
        <v>14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x14ac:dyDescent="0.25">
      <c r="A14" s="73" t="s">
        <v>15</v>
      </c>
      <c r="B14" s="74"/>
      <c r="C14" s="75"/>
      <c r="D14" s="73" t="s">
        <v>16</v>
      </c>
      <c r="E14" s="74"/>
      <c r="F14" s="75"/>
      <c r="G14" s="73" t="s">
        <v>17</v>
      </c>
      <c r="H14" s="74"/>
      <c r="I14" s="74"/>
      <c r="J14" s="75"/>
    </row>
    <row r="15" spans="1:10" x14ac:dyDescent="0.25">
      <c r="A15" s="68">
        <v>1</v>
      </c>
      <c r="B15" s="68"/>
      <c r="C15" s="68"/>
      <c r="D15" s="68">
        <v>2</v>
      </c>
      <c r="E15" s="68"/>
      <c r="F15" s="68"/>
      <c r="G15" s="68" t="s">
        <v>18</v>
      </c>
      <c r="H15" s="68"/>
      <c r="I15" s="68"/>
      <c r="J15" s="68"/>
    </row>
    <row r="16" spans="1:10" ht="20.25" customHeight="1" x14ac:dyDescent="0.25">
      <c r="A16" s="69">
        <f>'prvo unesite podatke'!B19</f>
        <v>0</v>
      </c>
      <c r="B16" s="69"/>
      <c r="C16" s="69"/>
      <c r="D16" s="69">
        <f>'prvo unesite podatke'!B20</f>
        <v>0</v>
      </c>
      <c r="E16" s="69"/>
      <c r="F16" s="69"/>
      <c r="G16" s="69">
        <f>A16+D16</f>
        <v>0</v>
      </c>
      <c r="H16" s="69"/>
      <c r="I16" s="69"/>
      <c r="J16" s="69"/>
    </row>
    <row r="17" spans="1:10" x14ac:dyDescent="0.25">
      <c r="A17" s="61" t="s">
        <v>19</v>
      </c>
      <c r="B17" s="61"/>
      <c r="C17" s="61"/>
      <c r="D17" s="61"/>
      <c r="E17" s="61"/>
      <c r="F17" s="61"/>
      <c r="G17" s="61"/>
      <c r="H17" s="61"/>
      <c r="I17" s="47">
        <f>IF('prvo unesite podatke'!C20=0,0,IF(AND('prvo unesite podatke'!C20&gt;0,'prvo unesite podatke'!C20&lt;=11300),1695,IF(AND('prvo unesite podatke'!C20&gt;11300,'prvo unesite podatke'!C20&lt;=15300),2295,IF(AND('prvo unesite podatke'!C20&gt;15300,'prvo unesite podatke'!C20&lt;=19900),2985,IF(AND('prvo unesite podatke'!C20&gt;19900,'prvo unesite podatke'!C20&lt;=30600),4590,IF(AND('prvo unesite podatke'!C20&gt;30600,'prvo unesite podatke'!C20&lt;=40000),6000,IF('prvo unesite podatke'!C20&gt;40000,6000,IF(AND('prvo unesite podatke'!C20&gt;40000.01,'prvo unesite podatke'!C20&lt;=50000),7500,IF(AND('prvo unesite podatke'!C20&gt;50000.01,'prvo unesite podatke'!C20&lt;=60000),9000,IF('prvo unesite podatke'!C20&gt;60000,9000)))))))))/12*J17)</f>
        <v>0</v>
      </c>
      <c r="J17" s="21">
        <f>'prvo unesite podatke'!D15+'prvo unesite podatke'!G15</f>
        <v>12</v>
      </c>
    </row>
    <row r="18" spans="1:10" x14ac:dyDescent="0.25">
      <c r="A18" s="61" t="s">
        <v>20</v>
      </c>
      <c r="B18" s="61"/>
      <c r="C18" s="61"/>
      <c r="D18" s="61"/>
      <c r="E18" s="61"/>
      <c r="F18" s="61"/>
      <c r="G18" s="61"/>
      <c r="H18" s="61"/>
      <c r="I18" s="47">
        <f>'PO SD Z'!J19</f>
        <v>0</v>
      </c>
      <c r="J18" s="6">
        <f>'PO SD Z'!J15</f>
        <v>0</v>
      </c>
    </row>
    <row r="19" spans="1:10" x14ac:dyDescent="0.25">
      <c r="A19" s="61" t="s">
        <v>21</v>
      </c>
      <c r="B19" s="61"/>
      <c r="C19" s="61"/>
      <c r="D19" s="61"/>
      <c r="E19" s="61"/>
      <c r="F19" s="61"/>
      <c r="G19" s="61"/>
      <c r="H19" s="61"/>
      <c r="I19" s="59">
        <f>I17+I18</f>
        <v>0</v>
      </c>
      <c r="J19" s="60"/>
    </row>
    <row r="20" spans="1:10" x14ac:dyDescent="0.25">
      <c r="A20" s="62" t="s">
        <v>88</v>
      </c>
      <c r="B20" s="63"/>
      <c r="C20" s="63"/>
      <c r="D20" s="63"/>
      <c r="E20" s="63"/>
      <c r="F20" s="63"/>
      <c r="G20" s="63"/>
      <c r="H20" s="63"/>
      <c r="I20" s="63"/>
      <c r="J20" s="64"/>
    </row>
    <row r="21" spans="1:10" x14ac:dyDescent="0.25">
      <c r="A21" s="3" t="s">
        <v>22</v>
      </c>
      <c r="B21" s="58" t="s">
        <v>30</v>
      </c>
      <c r="C21" s="58"/>
      <c r="D21" s="58"/>
      <c r="E21" s="58"/>
      <c r="F21" s="58"/>
      <c r="G21" s="58"/>
      <c r="H21" s="58"/>
      <c r="I21" s="59">
        <f>I19*0.12</f>
        <v>0</v>
      </c>
      <c r="J21" s="60"/>
    </row>
    <row r="22" spans="1:10" ht="24.75" customHeight="1" x14ac:dyDescent="0.25">
      <c r="A22" s="3" t="s">
        <v>23</v>
      </c>
      <c r="B22" s="65" t="s">
        <v>31</v>
      </c>
      <c r="C22" s="66"/>
      <c r="D22" s="66"/>
      <c r="E22" s="66"/>
      <c r="F22" s="66"/>
      <c r="G22" s="66"/>
      <c r="H22" s="67"/>
      <c r="I22" s="59">
        <f>IF('prvo unesite podatke'!E5="DA",#REF!* 0.75,0)</f>
        <v>0</v>
      </c>
      <c r="J22" s="60"/>
    </row>
    <row r="23" spans="1:10" x14ac:dyDescent="0.25">
      <c r="A23" s="3" t="s">
        <v>24</v>
      </c>
      <c r="B23" s="58" t="s">
        <v>89</v>
      </c>
      <c r="C23" s="58"/>
      <c r="D23" s="58"/>
      <c r="E23" s="58"/>
      <c r="F23" s="58"/>
      <c r="G23" s="58"/>
      <c r="H23" s="58"/>
      <c r="I23" s="59">
        <f>I21-I22</f>
        <v>0</v>
      </c>
      <c r="J23" s="60"/>
    </row>
    <row r="24" spans="1:10" x14ac:dyDescent="0.25">
      <c r="A24" s="3" t="s">
        <v>25</v>
      </c>
      <c r="B24" s="58" t="s">
        <v>86</v>
      </c>
      <c r="C24" s="58"/>
      <c r="D24" s="58"/>
      <c r="E24" s="58"/>
      <c r="F24" s="58"/>
      <c r="G24" s="58"/>
      <c r="H24" s="58"/>
      <c r="I24" s="59">
        <f>'prvo unesite podatke'!F8</f>
        <v>0</v>
      </c>
      <c r="J24" s="60"/>
    </row>
    <row r="25" spans="1:10" x14ac:dyDescent="0.25">
      <c r="A25" s="3" t="s">
        <v>26</v>
      </c>
      <c r="B25" s="58" t="s">
        <v>32</v>
      </c>
      <c r="C25" s="58"/>
      <c r="D25" s="58"/>
      <c r="E25" s="58"/>
      <c r="F25" s="58"/>
      <c r="G25" s="58"/>
      <c r="H25" s="58"/>
      <c r="I25" s="59">
        <f>I23-I24</f>
        <v>0</v>
      </c>
      <c r="J25" s="60"/>
    </row>
    <row r="26" spans="1:10" x14ac:dyDescent="0.25">
      <c r="A26" s="3" t="s">
        <v>27</v>
      </c>
      <c r="B26" s="58" t="s">
        <v>85</v>
      </c>
      <c r="C26" s="58"/>
      <c r="D26" s="58"/>
      <c r="E26" s="58"/>
      <c r="F26" s="58"/>
      <c r="G26" s="58"/>
      <c r="H26" s="58"/>
      <c r="I26" s="59">
        <f>IF(((J17+J18)&gt;12),((I19*12/100)/12),((I19*12/100)/(J17+J18)))</f>
        <v>0</v>
      </c>
      <c r="J26" s="60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cWSerwgGOMrT0tCkRY5mSjx1vzcDfkOda6s61pWQ9jWRBZHJPoqg86RoMBw6KsktHOooVT20RZGDN0zOIn0vag==" saltValue="P55Dotph6Bxu7WPM4d7GUA==" spinCount="100000" sheet="1" objects="1" scenarios="1"/>
  <protectedRanges>
    <protectedRange sqref="I10:J10" name="Raspon1"/>
  </protectedRanges>
  <mergeCells count="42">
    <mergeCell ref="A18:H18"/>
    <mergeCell ref="A11:J11"/>
    <mergeCell ref="A17:H17"/>
    <mergeCell ref="D14:F14"/>
    <mergeCell ref="A1:J1"/>
    <mergeCell ref="A2:J2"/>
    <mergeCell ref="D8:J8"/>
    <mergeCell ref="D9:J9"/>
    <mergeCell ref="A4:J4"/>
    <mergeCell ref="A7:J7"/>
    <mergeCell ref="A8:C8"/>
    <mergeCell ref="A9:C9"/>
    <mergeCell ref="G6:J6"/>
    <mergeCell ref="G5:J5"/>
    <mergeCell ref="A13:J13"/>
    <mergeCell ref="A15:C15"/>
    <mergeCell ref="B26:H26"/>
    <mergeCell ref="I19:J19"/>
    <mergeCell ref="I21:J21"/>
    <mergeCell ref="I23:J23"/>
    <mergeCell ref="B25:H25"/>
    <mergeCell ref="A19:H19"/>
    <mergeCell ref="I24:J24"/>
    <mergeCell ref="B21:H21"/>
    <mergeCell ref="B23:H23"/>
    <mergeCell ref="I25:J25"/>
    <mergeCell ref="I26:J26"/>
    <mergeCell ref="I22:J22"/>
    <mergeCell ref="A20:J20"/>
    <mergeCell ref="B24:H24"/>
    <mergeCell ref="B22:H22"/>
    <mergeCell ref="A5:C5"/>
    <mergeCell ref="D5:F5"/>
    <mergeCell ref="A6:C6"/>
    <mergeCell ref="D6:F6"/>
    <mergeCell ref="G16:J16"/>
    <mergeCell ref="G14:J14"/>
    <mergeCell ref="A16:C16"/>
    <mergeCell ref="D15:F15"/>
    <mergeCell ref="D16:F16"/>
    <mergeCell ref="G15:J15"/>
    <mergeCell ref="A14:C1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B064-1E28-440A-A68A-29D8B6D76995}">
  <sheetPr>
    <tabColor theme="8" tint="0.39997558519241921"/>
    <pageSetUpPr fitToPage="1"/>
  </sheetPr>
  <dimension ref="A1:J29"/>
  <sheetViews>
    <sheetView topLeftCell="A7" workbookViewId="0">
      <selection activeCell="G16" sqref="G16:J1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30.75" customHeight="1" x14ac:dyDescent="0.25">
      <c r="A2" s="79" t="s">
        <v>97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61" t="s">
        <v>2</v>
      </c>
      <c r="B5" s="61"/>
      <c r="C5" s="61"/>
      <c r="D5" s="61" t="s">
        <v>3</v>
      </c>
      <c r="E5" s="61"/>
      <c r="F5" s="61"/>
      <c r="G5" s="61" t="s">
        <v>4</v>
      </c>
      <c r="H5" s="61"/>
      <c r="I5" s="61"/>
      <c r="J5" s="61"/>
    </row>
    <row r="6" spans="1:10" ht="21" customHeight="1" x14ac:dyDescent="0.25">
      <c r="A6" s="92">
        <f>'prvo unesite podatke'!B3</f>
        <v>0</v>
      </c>
      <c r="B6" s="76"/>
      <c r="C6" s="76"/>
      <c r="D6" s="76">
        <f>'prvo unesite podatke'!B6</f>
        <v>0</v>
      </c>
      <c r="E6" s="76"/>
      <c r="F6" s="76"/>
      <c r="G6" s="77">
        <f>'prvo unesite podatke'!B9</f>
        <v>0</v>
      </c>
      <c r="H6" s="77"/>
      <c r="I6" s="77"/>
      <c r="J6" s="77"/>
    </row>
    <row r="7" spans="1:10" x14ac:dyDescent="0.25">
      <c r="A7" s="61" t="s">
        <v>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25">
      <c r="A8" s="58" t="s">
        <v>6</v>
      </c>
      <c r="B8" s="58"/>
      <c r="C8" s="58"/>
      <c r="D8" s="70">
        <f>'prvo unesite podatke'!B11</f>
        <v>0</v>
      </c>
      <c r="E8" s="71"/>
      <c r="F8" s="71"/>
      <c r="G8" s="71"/>
      <c r="H8" s="71"/>
      <c r="I8" s="71"/>
      <c r="J8" s="72"/>
    </row>
    <row r="9" spans="1:10" x14ac:dyDescent="0.25">
      <c r="A9" s="58" t="s">
        <v>7</v>
      </c>
      <c r="B9" s="58"/>
      <c r="C9" s="58"/>
      <c r="D9" s="70">
        <f>'prvo unesite podatke'!B12</f>
        <v>0</v>
      </c>
      <c r="E9" s="71"/>
      <c r="F9" s="71"/>
      <c r="G9" s="71"/>
      <c r="H9" s="71"/>
      <c r="I9" s="71"/>
      <c r="J9" s="72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35">
        <f>'prvo unesite podatke'!B16</f>
        <v>0</v>
      </c>
      <c r="B12" s="22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1" t="s">
        <v>14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x14ac:dyDescent="0.25">
      <c r="A14" s="73" t="s">
        <v>15</v>
      </c>
      <c r="B14" s="74"/>
      <c r="C14" s="75"/>
      <c r="D14" s="73" t="s">
        <v>16</v>
      </c>
      <c r="E14" s="74"/>
      <c r="F14" s="75"/>
      <c r="G14" s="73" t="s">
        <v>17</v>
      </c>
      <c r="H14" s="74"/>
      <c r="I14" s="74"/>
      <c r="J14" s="75"/>
    </row>
    <row r="15" spans="1:10" x14ac:dyDescent="0.25">
      <c r="A15" s="68">
        <v>1</v>
      </c>
      <c r="B15" s="68"/>
      <c r="C15" s="68"/>
      <c r="D15" s="68">
        <v>2</v>
      </c>
      <c r="E15" s="68"/>
      <c r="F15" s="68"/>
      <c r="G15" s="68" t="s">
        <v>18</v>
      </c>
      <c r="H15" s="68"/>
      <c r="I15" s="68"/>
      <c r="J15" s="68"/>
    </row>
    <row r="16" spans="1:10" ht="20.25" customHeight="1" x14ac:dyDescent="0.25">
      <c r="A16" s="69">
        <v>0</v>
      </c>
      <c r="B16" s="69"/>
      <c r="C16" s="69"/>
      <c r="D16" s="69">
        <v>0</v>
      </c>
      <c r="E16" s="69"/>
      <c r="F16" s="69"/>
      <c r="G16" s="69">
        <f>A16+D16</f>
        <v>0</v>
      </c>
      <c r="H16" s="69"/>
      <c r="I16" s="69"/>
      <c r="J16" s="69"/>
    </row>
    <row r="17" spans="1:10" x14ac:dyDescent="0.25">
      <c r="A17" s="61" t="s">
        <v>19</v>
      </c>
      <c r="B17" s="61"/>
      <c r="C17" s="61"/>
      <c r="D17" s="61"/>
      <c r="E17" s="61"/>
      <c r="F17" s="61"/>
      <c r="G17" s="61"/>
      <c r="H17" s="61"/>
      <c r="I17" s="47">
        <v>0</v>
      </c>
      <c r="J17" s="21"/>
    </row>
    <row r="18" spans="1:10" x14ac:dyDescent="0.25">
      <c r="A18" s="61" t="s">
        <v>20</v>
      </c>
      <c r="B18" s="61"/>
      <c r="C18" s="61"/>
      <c r="D18" s="61"/>
      <c r="E18" s="61"/>
      <c r="F18" s="61"/>
      <c r="G18" s="61"/>
      <c r="H18" s="61"/>
      <c r="I18" s="47">
        <f>'PO SD Z'!J20</f>
        <v>0</v>
      </c>
      <c r="J18" s="21">
        <f>'prvo unesite podatke'!D16</f>
        <v>0</v>
      </c>
    </row>
    <row r="19" spans="1:10" x14ac:dyDescent="0.25">
      <c r="A19" s="61" t="s">
        <v>21</v>
      </c>
      <c r="B19" s="61"/>
      <c r="C19" s="61"/>
      <c r="D19" s="61"/>
      <c r="E19" s="61"/>
      <c r="F19" s="61"/>
      <c r="G19" s="61"/>
      <c r="H19" s="61"/>
      <c r="I19" s="59">
        <f>I17+I18</f>
        <v>0</v>
      </c>
      <c r="J19" s="60"/>
    </row>
    <row r="20" spans="1:10" x14ac:dyDescent="0.25">
      <c r="A20" s="62" t="s">
        <v>90</v>
      </c>
      <c r="B20" s="63"/>
      <c r="C20" s="63"/>
      <c r="D20" s="63"/>
      <c r="E20" s="63"/>
      <c r="F20" s="63"/>
      <c r="G20" s="63"/>
      <c r="H20" s="63"/>
      <c r="I20" s="63"/>
      <c r="J20" s="64"/>
    </row>
    <row r="21" spans="1:10" x14ac:dyDescent="0.25">
      <c r="A21" s="3" t="s">
        <v>22</v>
      </c>
      <c r="B21" s="58" t="s">
        <v>30</v>
      </c>
      <c r="C21" s="58"/>
      <c r="D21" s="58"/>
      <c r="E21" s="58"/>
      <c r="F21" s="58"/>
      <c r="G21" s="58"/>
      <c r="H21" s="58"/>
      <c r="I21" s="93">
        <f>I19*0.12</f>
        <v>0</v>
      </c>
      <c r="J21" s="94"/>
    </row>
    <row r="22" spans="1:10" ht="24.75" customHeight="1" x14ac:dyDescent="0.25">
      <c r="A22" s="3" t="s">
        <v>23</v>
      </c>
      <c r="B22" s="65" t="s">
        <v>31</v>
      </c>
      <c r="C22" s="66"/>
      <c r="D22" s="66"/>
      <c r="E22" s="66"/>
      <c r="F22" s="66"/>
      <c r="G22" s="66"/>
      <c r="H22" s="67"/>
      <c r="I22" s="93">
        <f>IF('prvo unesite podatke'!E6="DA",#REF!* 0.75,0)</f>
        <v>0</v>
      </c>
      <c r="J22" s="94"/>
    </row>
    <row r="23" spans="1:10" x14ac:dyDescent="0.25">
      <c r="A23" s="3" t="s">
        <v>24</v>
      </c>
      <c r="B23" s="58" t="s">
        <v>89</v>
      </c>
      <c r="C23" s="58"/>
      <c r="D23" s="58"/>
      <c r="E23" s="58"/>
      <c r="F23" s="58"/>
      <c r="G23" s="58"/>
      <c r="H23" s="58"/>
      <c r="I23" s="93">
        <f>I21-I22</f>
        <v>0</v>
      </c>
      <c r="J23" s="94"/>
    </row>
    <row r="24" spans="1:10" x14ac:dyDescent="0.25">
      <c r="A24" s="3" t="s">
        <v>25</v>
      </c>
      <c r="B24" s="58" t="s">
        <v>86</v>
      </c>
      <c r="C24" s="58"/>
      <c r="D24" s="58"/>
      <c r="E24" s="58"/>
      <c r="F24" s="58"/>
      <c r="G24" s="58"/>
      <c r="H24" s="58"/>
      <c r="I24" s="93">
        <f>'prvo unesite podatke'!F9</f>
        <v>0</v>
      </c>
      <c r="J24" s="94"/>
    </row>
    <row r="25" spans="1:10" x14ac:dyDescent="0.25">
      <c r="A25" s="3" t="s">
        <v>26</v>
      </c>
      <c r="B25" s="58" t="s">
        <v>32</v>
      </c>
      <c r="C25" s="58"/>
      <c r="D25" s="58"/>
      <c r="E25" s="58"/>
      <c r="F25" s="58"/>
      <c r="G25" s="58"/>
      <c r="H25" s="58"/>
      <c r="I25" s="93">
        <f>I23-I24</f>
        <v>0</v>
      </c>
      <c r="J25" s="94"/>
    </row>
    <row r="26" spans="1:10" x14ac:dyDescent="0.25">
      <c r="A26" s="3" t="s">
        <v>27</v>
      </c>
      <c r="B26" s="58" t="s">
        <v>85</v>
      </c>
      <c r="C26" s="58"/>
      <c r="D26" s="58"/>
      <c r="E26" s="58"/>
      <c r="F26" s="58"/>
      <c r="G26" s="58"/>
      <c r="H26" s="58"/>
      <c r="I26" s="93" t="e">
        <f>(I19*12/100)/(J17+J18)</f>
        <v>#DIV/0!</v>
      </c>
      <c r="J26" s="94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rtyL9ClKgMDO7zPY24wxthjN61gAXZSqYIIMezufHDRFRHXy83L0nRb/tEn07cN6Kkagz/jW7j7jCzAvP4BzJA==" saltValue="+HL36TOGOLjR0P4soCCNSg==" spinCount="100000" sheet="1" objects="1" scenarios="1"/>
  <protectedRanges>
    <protectedRange sqref="I10:J10" name="Raspon1"/>
  </protectedRanges>
  <mergeCells count="42">
    <mergeCell ref="B24:H24"/>
    <mergeCell ref="I24:J24"/>
    <mergeCell ref="B25:H25"/>
    <mergeCell ref="I25:J25"/>
    <mergeCell ref="B26:H26"/>
    <mergeCell ref="I26:J2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I22:J22"/>
    <mergeCell ref="B22:H22"/>
    <mergeCell ref="A15:C15"/>
    <mergeCell ref="D15:F15"/>
    <mergeCell ref="G15:J15"/>
    <mergeCell ref="A16:C16"/>
    <mergeCell ref="D16:F16"/>
    <mergeCell ref="G16:J16"/>
    <mergeCell ref="A9:C9"/>
    <mergeCell ref="D9:J9"/>
    <mergeCell ref="A11:J11"/>
    <mergeCell ref="A13:J13"/>
    <mergeCell ref="A14:C14"/>
    <mergeCell ref="D14:F14"/>
    <mergeCell ref="G14:J14"/>
    <mergeCell ref="A6:C6"/>
    <mergeCell ref="D6:F6"/>
    <mergeCell ref="G6:J6"/>
    <mergeCell ref="A7:J7"/>
    <mergeCell ref="A8:C8"/>
    <mergeCell ref="D8:J8"/>
    <mergeCell ref="A1:J1"/>
    <mergeCell ref="A2:J2"/>
    <mergeCell ref="A4:J4"/>
    <mergeCell ref="A5:C5"/>
    <mergeCell ref="D5:F5"/>
    <mergeCell ref="G5:J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BEF8-E4A3-49E1-BB9B-1E8D0B4D6C24}">
  <sheetPr>
    <tabColor theme="8" tint="0.39997558519241921"/>
    <pageSetUpPr fitToPage="1"/>
  </sheetPr>
  <dimension ref="A1:J29"/>
  <sheetViews>
    <sheetView workbookViewId="0">
      <selection activeCell="G16" sqref="G16:J1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30.75" customHeight="1" x14ac:dyDescent="0.25">
      <c r="A2" s="79" t="s">
        <v>97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61" t="s">
        <v>2</v>
      </c>
      <c r="B5" s="61"/>
      <c r="C5" s="61"/>
      <c r="D5" s="61" t="s">
        <v>3</v>
      </c>
      <c r="E5" s="61"/>
      <c r="F5" s="61"/>
      <c r="G5" s="61" t="s">
        <v>4</v>
      </c>
      <c r="H5" s="61"/>
      <c r="I5" s="61"/>
      <c r="J5" s="61"/>
    </row>
    <row r="6" spans="1:10" ht="21" customHeight="1" x14ac:dyDescent="0.25">
      <c r="A6" s="92" t="s">
        <v>69</v>
      </c>
      <c r="B6" s="76"/>
      <c r="C6" s="76"/>
      <c r="D6" s="76">
        <f>'prvo unesite podatke'!B7</f>
        <v>0</v>
      </c>
      <c r="E6" s="76"/>
      <c r="F6" s="76"/>
      <c r="G6" s="77">
        <f>'prvo unesite podatke'!B10</f>
        <v>0</v>
      </c>
      <c r="H6" s="77"/>
      <c r="I6" s="77"/>
      <c r="J6" s="77"/>
    </row>
    <row r="7" spans="1:10" x14ac:dyDescent="0.25">
      <c r="A7" s="61" t="s">
        <v>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25">
      <c r="A8" s="58" t="s">
        <v>6</v>
      </c>
      <c r="B8" s="58"/>
      <c r="C8" s="58"/>
      <c r="D8" s="70">
        <f>'prvo unesite podatke'!B11</f>
        <v>0</v>
      </c>
      <c r="E8" s="71"/>
      <c r="F8" s="71"/>
      <c r="G8" s="71"/>
      <c r="H8" s="71"/>
      <c r="I8" s="71"/>
      <c r="J8" s="72"/>
    </row>
    <row r="9" spans="1:10" x14ac:dyDescent="0.25">
      <c r="A9" s="58" t="s">
        <v>7</v>
      </c>
      <c r="B9" s="58"/>
      <c r="C9" s="58"/>
      <c r="D9" s="70">
        <f>'prvo unesite podatke'!B12</f>
        <v>0</v>
      </c>
      <c r="E9" s="71"/>
      <c r="F9" s="71"/>
      <c r="G9" s="71"/>
      <c r="H9" s="71"/>
      <c r="I9" s="71"/>
      <c r="J9" s="72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5" t="s">
        <v>9</v>
      </c>
      <c r="J10" s="45" t="s">
        <v>10</v>
      </c>
    </row>
    <row r="11" spans="1:10" x14ac:dyDescent="0.25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35">
        <f>'prvo unesite podatke'!B16</f>
        <v>0</v>
      </c>
      <c r="B12" s="22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1" t="s">
        <v>14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x14ac:dyDescent="0.25">
      <c r="A14" s="73" t="s">
        <v>15</v>
      </c>
      <c r="B14" s="74"/>
      <c r="C14" s="75"/>
      <c r="D14" s="73" t="s">
        <v>16</v>
      </c>
      <c r="E14" s="74"/>
      <c r="F14" s="75"/>
      <c r="G14" s="73" t="s">
        <v>17</v>
      </c>
      <c r="H14" s="74"/>
      <c r="I14" s="74"/>
      <c r="J14" s="75"/>
    </row>
    <row r="15" spans="1:10" x14ac:dyDescent="0.25">
      <c r="A15" s="68">
        <v>1</v>
      </c>
      <c r="B15" s="68"/>
      <c r="C15" s="68"/>
      <c r="D15" s="68">
        <v>2</v>
      </c>
      <c r="E15" s="68"/>
      <c r="F15" s="68"/>
      <c r="G15" s="68" t="s">
        <v>18</v>
      </c>
      <c r="H15" s="68"/>
      <c r="I15" s="68"/>
      <c r="J15" s="68"/>
    </row>
    <row r="16" spans="1:10" ht="20.25" customHeight="1" x14ac:dyDescent="0.25">
      <c r="A16" s="69">
        <v>0</v>
      </c>
      <c r="B16" s="69"/>
      <c r="C16" s="69"/>
      <c r="D16" s="69">
        <v>0</v>
      </c>
      <c r="E16" s="69"/>
      <c r="F16" s="69"/>
      <c r="G16" s="69">
        <f>A16+D16</f>
        <v>0</v>
      </c>
      <c r="H16" s="69"/>
      <c r="I16" s="69"/>
      <c r="J16" s="69"/>
    </row>
    <row r="17" spans="1:10" x14ac:dyDescent="0.25">
      <c r="A17" s="61" t="s">
        <v>19</v>
      </c>
      <c r="B17" s="61"/>
      <c r="C17" s="61"/>
      <c r="D17" s="61"/>
      <c r="E17" s="61"/>
      <c r="F17" s="61"/>
      <c r="G17" s="61"/>
      <c r="H17" s="61"/>
      <c r="I17" s="47">
        <v>0</v>
      </c>
      <c r="J17" s="21"/>
    </row>
    <row r="18" spans="1:10" x14ac:dyDescent="0.25">
      <c r="A18" s="61" t="s">
        <v>20</v>
      </c>
      <c r="B18" s="61"/>
      <c r="C18" s="61"/>
      <c r="D18" s="61"/>
      <c r="E18" s="61"/>
      <c r="F18" s="61"/>
      <c r="G18" s="61"/>
      <c r="H18" s="61"/>
      <c r="I18" s="47">
        <f>'PO SD Z'!J21</f>
        <v>0</v>
      </c>
      <c r="J18" s="21">
        <f>'prvo unesite podatke'!D17</f>
        <v>0</v>
      </c>
    </row>
    <row r="19" spans="1:10" x14ac:dyDescent="0.25">
      <c r="A19" s="61" t="s">
        <v>21</v>
      </c>
      <c r="B19" s="61"/>
      <c r="C19" s="61"/>
      <c r="D19" s="61"/>
      <c r="E19" s="61"/>
      <c r="F19" s="61"/>
      <c r="G19" s="61"/>
      <c r="H19" s="61"/>
      <c r="I19" s="59">
        <f>I17+I18</f>
        <v>0</v>
      </c>
      <c r="J19" s="60"/>
    </row>
    <row r="20" spans="1:10" x14ac:dyDescent="0.25">
      <c r="A20" s="62" t="s">
        <v>88</v>
      </c>
      <c r="B20" s="63"/>
      <c r="C20" s="63"/>
      <c r="D20" s="63"/>
      <c r="E20" s="63"/>
      <c r="F20" s="63"/>
      <c r="G20" s="63"/>
      <c r="H20" s="63"/>
      <c r="I20" s="63"/>
      <c r="J20" s="64"/>
    </row>
    <row r="21" spans="1:10" x14ac:dyDescent="0.25">
      <c r="A21" s="3" t="s">
        <v>22</v>
      </c>
      <c r="B21" s="58" t="s">
        <v>30</v>
      </c>
      <c r="C21" s="58"/>
      <c r="D21" s="58"/>
      <c r="E21" s="58"/>
      <c r="F21" s="58"/>
      <c r="G21" s="58"/>
      <c r="H21" s="58"/>
      <c r="I21" s="93">
        <f>I19*0.12</f>
        <v>0</v>
      </c>
      <c r="J21" s="94"/>
    </row>
    <row r="22" spans="1:10" ht="27.75" customHeight="1" x14ac:dyDescent="0.25">
      <c r="A22" s="3" t="s">
        <v>23</v>
      </c>
      <c r="B22" s="65" t="s">
        <v>31</v>
      </c>
      <c r="C22" s="66"/>
      <c r="D22" s="66"/>
      <c r="E22" s="66"/>
      <c r="F22" s="66"/>
      <c r="G22" s="66"/>
      <c r="H22" s="67"/>
      <c r="I22" s="93">
        <f>IF('prvo unesite podatke'!E7="DA",#REF!* 0.75,0)</f>
        <v>0</v>
      </c>
      <c r="J22" s="94"/>
    </row>
    <row r="23" spans="1:10" x14ac:dyDescent="0.25">
      <c r="A23" s="3" t="s">
        <v>24</v>
      </c>
      <c r="B23" s="58" t="s">
        <v>89</v>
      </c>
      <c r="C23" s="58"/>
      <c r="D23" s="58"/>
      <c r="E23" s="58"/>
      <c r="F23" s="58"/>
      <c r="G23" s="58"/>
      <c r="H23" s="58"/>
      <c r="I23" s="93">
        <f>I21-I22</f>
        <v>0</v>
      </c>
      <c r="J23" s="94"/>
    </row>
    <row r="24" spans="1:10" x14ac:dyDescent="0.25">
      <c r="A24" s="3" t="s">
        <v>25</v>
      </c>
      <c r="B24" s="58" t="s">
        <v>86</v>
      </c>
      <c r="C24" s="58"/>
      <c r="D24" s="58"/>
      <c r="E24" s="58"/>
      <c r="F24" s="58"/>
      <c r="G24" s="58"/>
      <c r="H24" s="58"/>
      <c r="I24" s="93">
        <f>'prvo unesite podatke'!F10</f>
        <v>0</v>
      </c>
      <c r="J24" s="94"/>
    </row>
    <row r="25" spans="1:10" x14ac:dyDescent="0.25">
      <c r="A25" s="3" t="s">
        <v>26</v>
      </c>
      <c r="B25" s="58" t="s">
        <v>32</v>
      </c>
      <c r="C25" s="58"/>
      <c r="D25" s="58"/>
      <c r="E25" s="58"/>
      <c r="F25" s="58"/>
      <c r="G25" s="58"/>
      <c r="H25" s="58"/>
      <c r="I25" s="93">
        <f>I23-I24</f>
        <v>0</v>
      </c>
      <c r="J25" s="94"/>
    </row>
    <row r="26" spans="1:10" x14ac:dyDescent="0.25">
      <c r="A26" s="3" t="s">
        <v>27</v>
      </c>
      <c r="B26" s="58" t="s">
        <v>85</v>
      </c>
      <c r="C26" s="58"/>
      <c r="D26" s="58"/>
      <c r="E26" s="58"/>
      <c r="F26" s="58"/>
      <c r="G26" s="58"/>
      <c r="H26" s="58"/>
      <c r="I26" s="93" t="e">
        <f>(I19*12/100)/(J17+J18)</f>
        <v>#DIV/0!</v>
      </c>
      <c r="J26" s="94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0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C3NKMmrNLmbKv4Zd9quk5T1D72DpUdGi0jds5aCuNnP9VI/aiJEftoH4XY90xGPU/2vok+p3MuyBXKTp2tJ+FA==" saltValue="cxanZhzs9zMCBiKO03wz/A==" spinCount="100000" sheet="1" objects="1" scenarios="1"/>
  <protectedRanges>
    <protectedRange sqref="I10:J10" name="Raspon1"/>
  </protectedRanges>
  <mergeCells count="42">
    <mergeCell ref="B24:H24"/>
    <mergeCell ref="I24:J24"/>
    <mergeCell ref="B25:H25"/>
    <mergeCell ref="I25:J25"/>
    <mergeCell ref="B26:H26"/>
    <mergeCell ref="I26:J2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I22:J22"/>
    <mergeCell ref="B22:H22"/>
    <mergeCell ref="A15:C15"/>
    <mergeCell ref="D15:F15"/>
    <mergeCell ref="G15:J15"/>
    <mergeCell ref="A16:C16"/>
    <mergeCell ref="D16:F16"/>
    <mergeCell ref="G16:J16"/>
    <mergeCell ref="A9:C9"/>
    <mergeCell ref="D9:J9"/>
    <mergeCell ref="A11:J11"/>
    <mergeCell ref="A13:J13"/>
    <mergeCell ref="A14:C14"/>
    <mergeCell ref="D14:F14"/>
    <mergeCell ref="G14:J14"/>
    <mergeCell ref="A6:C6"/>
    <mergeCell ref="D6:F6"/>
    <mergeCell ref="G6:J6"/>
    <mergeCell ref="A7:J7"/>
    <mergeCell ref="A8:C8"/>
    <mergeCell ref="D8:J8"/>
    <mergeCell ref="A1:J1"/>
    <mergeCell ref="A2:J2"/>
    <mergeCell ref="A4:J4"/>
    <mergeCell ref="A5:C5"/>
    <mergeCell ref="D5:F5"/>
    <mergeCell ref="G5:J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prvo unesite podatke</vt:lpstr>
      <vt:lpstr>PO SD jedan vlasnik</vt:lpstr>
      <vt:lpstr>PO SD Z</vt:lpstr>
      <vt:lpstr>PO SD nositelj obrta</vt:lpstr>
      <vt:lpstr>PO SD ortak br. 1</vt:lpstr>
      <vt:lpstr>PO SD ortak br.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</dc:creator>
  <cp:lastModifiedBy>Udruženje obrtnika Poreč</cp:lastModifiedBy>
  <cp:lastPrinted>2023-02-23T08:23:42Z</cp:lastPrinted>
  <dcterms:created xsi:type="dcterms:W3CDTF">2020-12-29T08:54:45Z</dcterms:created>
  <dcterms:modified xsi:type="dcterms:W3CDTF">2026-01-13T06:59:31Z</dcterms:modified>
</cp:coreProperties>
</file>